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Elcid\Q'2_2020\"/>
    </mc:Choice>
  </mc:AlternateContent>
  <xr:revisionPtr revIDLastSave="0" documentId="8_{5E674969-657A-4B58-9E1F-974F4090795F}" xr6:coauthVersionLast="45" xr6:coauthVersionMax="45" xr10:uidLastSave="{00000000-0000-0000-0000-000000000000}"/>
  <bookViews>
    <workbookView xWindow="-120" yWindow="-120" windowWidth="29040" windowHeight="15840" tabRatio="875" xr2:uid="{00000000-000D-0000-FFFF-FFFF00000000}"/>
  </bookViews>
  <sheets>
    <sheet name="2" sheetId="24" r:id="rId1"/>
    <sheet name="3-4" sheetId="26" r:id="rId2"/>
    <sheet name="eng 5-6(3M)" sheetId="28" r:id="rId3"/>
    <sheet name="eng 7-8 (6M)" sheetId="29" r:id="rId4"/>
    <sheet name=" eng9" sheetId="20" r:id="rId5"/>
    <sheet name="eng10" sheetId="21" r:id="rId6"/>
    <sheet name="eng11" sheetId="6" r:id="rId7"/>
    <sheet name="eng12-13" sheetId="27" r:id="rId8"/>
  </sheets>
  <definedNames>
    <definedName name="_xlnm.Print_Area" localSheetId="4">' eng9'!$A$1:$W$40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6" i="29" l="1"/>
  <c r="K96" i="29"/>
  <c r="S33" i="20" l="1"/>
  <c r="I36" i="26" l="1"/>
  <c r="G85" i="29" l="1"/>
  <c r="O24" i="21" l="1"/>
  <c r="M23" i="21"/>
  <c r="S30" i="20"/>
  <c r="S31" i="20"/>
  <c r="S35" i="20"/>
  <c r="M85" i="29"/>
  <c r="K85" i="29"/>
  <c r="I85" i="29"/>
  <c r="M97" i="28"/>
  <c r="K97" i="28"/>
  <c r="I97" i="28"/>
  <c r="G97" i="28"/>
  <c r="M85" i="28"/>
  <c r="K85" i="28"/>
  <c r="I85" i="28"/>
  <c r="G85" i="28"/>
  <c r="G88" i="28" s="1"/>
  <c r="J29" i="24"/>
  <c r="W35" i="20" l="1"/>
  <c r="W30" i="20"/>
  <c r="I63" i="29"/>
  <c r="I88" i="28" l="1"/>
  <c r="I61" i="28"/>
  <c r="A3" i="20" l="1"/>
  <c r="S18" i="20"/>
  <c r="M99" i="29"/>
  <c r="K99" i="29"/>
  <c r="M25" i="21" s="1"/>
  <c r="I99" i="29"/>
  <c r="G99" i="29"/>
  <c r="M88" i="29"/>
  <c r="K88" i="29"/>
  <c r="I88" i="29"/>
  <c r="G88" i="29"/>
  <c r="A71" i="29"/>
  <c r="M63" i="29"/>
  <c r="K63" i="29"/>
  <c r="G63" i="29"/>
  <c r="M24" i="29"/>
  <c r="K24" i="29"/>
  <c r="I24" i="29"/>
  <c r="G24" i="29"/>
  <c r="M17" i="29"/>
  <c r="K17" i="29"/>
  <c r="I17" i="29"/>
  <c r="G17" i="29"/>
  <c r="G26" i="29" s="1"/>
  <c r="W18" i="20" l="1"/>
  <c r="M26" i="29"/>
  <c r="I26" i="29"/>
  <c r="K26" i="29"/>
  <c r="K35" i="29" l="1"/>
  <c r="I35" i="29"/>
  <c r="M35" i="29"/>
  <c r="G35" i="29"/>
  <c r="H13" i="6" s="1"/>
  <c r="G61" i="28"/>
  <c r="G39" i="29" l="1"/>
  <c r="J13" i="6"/>
  <c r="L13" i="6"/>
  <c r="I39" i="29"/>
  <c r="K39" i="29"/>
  <c r="M39" i="29"/>
  <c r="H16" i="6"/>
  <c r="H40" i="6" s="1"/>
  <c r="G16" i="21"/>
  <c r="G23" i="21"/>
  <c r="K59" i="29" l="1"/>
  <c r="I59" i="29"/>
  <c r="I43" i="29"/>
  <c r="G27" i="21"/>
  <c r="G43" i="29"/>
  <c r="K43" i="29"/>
  <c r="M59" i="29"/>
  <c r="M43" i="29"/>
  <c r="G59" i="29"/>
  <c r="G66" i="29" l="1"/>
  <c r="I66" i="29"/>
  <c r="M66" i="29"/>
  <c r="K66" i="29"/>
  <c r="I88" i="26"/>
  <c r="H54" i="6" l="1"/>
  <c r="G100" i="28"/>
  <c r="G24" i="28"/>
  <c r="L46" i="27" l="1"/>
  <c r="O19" i="21" l="1"/>
  <c r="U29" i="20"/>
  <c r="E29" i="20"/>
  <c r="E37" i="20" s="1"/>
  <c r="S25" i="20"/>
  <c r="W25" i="20" l="1"/>
  <c r="J46" i="27"/>
  <c r="N46" i="27"/>
  <c r="N30" i="27"/>
  <c r="L30" i="27"/>
  <c r="H30" i="27"/>
  <c r="O25" i="21"/>
  <c r="M27" i="21"/>
  <c r="K23" i="21"/>
  <c r="I23" i="21"/>
  <c r="O21" i="21"/>
  <c r="W31" i="20"/>
  <c r="U37" i="20"/>
  <c r="S34" i="20"/>
  <c r="Q29" i="20"/>
  <c r="O29" i="20"/>
  <c r="M29" i="20"/>
  <c r="K29" i="20"/>
  <c r="I29" i="20"/>
  <c r="G29" i="20"/>
  <c r="S27" i="20"/>
  <c r="O23" i="21" l="1"/>
  <c r="O27" i="21" s="1"/>
  <c r="I27" i="21"/>
  <c r="K27" i="21"/>
  <c r="W34" i="20"/>
  <c r="Q37" i="20"/>
  <c r="K37" i="20"/>
  <c r="G37" i="20"/>
  <c r="W33" i="20"/>
  <c r="W27" i="20"/>
  <c r="S29" i="20"/>
  <c r="W29" i="20" l="1"/>
  <c r="J30" i="27"/>
  <c r="W37" i="20" l="1"/>
  <c r="M100" i="28"/>
  <c r="K100" i="28"/>
  <c r="I100" i="28"/>
  <c r="M88" i="28"/>
  <c r="K88" i="28"/>
  <c r="A71" i="28"/>
  <c r="M61" i="28"/>
  <c r="K61" i="28"/>
  <c r="M24" i="28"/>
  <c r="K24" i="28"/>
  <c r="I24" i="28"/>
  <c r="M17" i="28"/>
  <c r="K17" i="28"/>
  <c r="I17" i="28"/>
  <c r="G17" i="28"/>
  <c r="G26" i="28" s="1"/>
  <c r="G35" i="28" s="1"/>
  <c r="G39" i="28" s="1"/>
  <c r="G43" i="28" l="1"/>
  <c r="G57" i="28"/>
  <c r="M26" i="28"/>
  <c r="M35" i="28" s="1"/>
  <c r="K26" i="28"/>
  <c r="I26" i="28"/>
  <c r="I35" i="28" s="1"/>
  <c r="K35" i="28" l="1"/>
  <c r="I39" i="28"/>
  <c r="I57" i="28" s="1"/>
  <c r="I64" i="28" s="1"/>
  <c r="J16" i="6"/>
  <c r="J40" i="6" s="1"/>
  <c r="J54" i="6" s="1"/>
  <c r="G64" i="28"/>
  <c r="L16" i="6"/>
  <c r="L40" i="6" s="1"/>
  <c r="M39" i="28"/>
  <c r="M57" i="28" s="1"/>
  <c r="M64" i="28" s="1"/>
  <c r="N16" i="6"/>
  <c r="N40" i="6" s="1"/>
  <c r="K39" i="28" l="1"/>
  <c r="K43" i="28" s="1"/>
  <c r="I43" i="28"/>
  <c r="M43" i="28"/>
  <c r="O49" i="26"/>
  <c r="K49" i="26"/>
  <c r="O36" i="26"/>
  <c r="K36" i="26"/>
  <c r="M36" i="26"/>
  <c r="N29" i="24"/>
  <c r="K57" i="28" l="1"/>
  <c r="I91" i="26"/>
  <c r="K64" i="28" l="1"/>
  <c r="H58" i="6"/>
  <c r="O37" i="20"/>
  <c r="M37" i="20"/>
  <c r="I37" i="20"/>
  <c r="L29" i="24"/>
  <c r="H29" i="24"/>
  <c r="S20" i="20"/>
  <c r="A3" i="21"/>
  <c r="A3" i="6" s="1"/>
  <c r="A3" i="27" s="1"/>
  <c r="A55" i="27" s="1"/>
  <c r="A54" i="26"/>
  <c r="M88" i="26"/>
  <c r="M91" i="26" s="1"/>
  <c r="H46" i="27"/>
  <c r="M49" i="26"/>
  <c r="I49" i="26"/>
  <c r="O13" i="21"/>
  <c r="S17" i="20"/>
  <c r="M22" i="20"/>
  <c r="K88" i="26"/>
  <c r="K91" i="26" s="1"/>
  <c r="O88" i="26"/>
  <c r="O91" i="26" s="1"/>
  <c r="L43" i="24"/>
  <c r="J43" i="24"/>
  <c r="N43" i="24"/>
  <c r="N45" i="24" s="1"/>
  <c r="H43" i="24"/>
  <c r="K16" i="21"/>
  <c r="I16" i="21"/>
  <c r="U22" i="20"/>
  <c r="Q22" i="20"/>
  <c r="O22" i="20"/>
  <c r="K22" i="20"/>
  <c r="I22" i="20"/>
  <c r="G22" i="20"/>
  <c r="S16" i="20"/>
  <c r="A104" i="26"/>
  <c r="A60" i="6"/>
  <c r="A104" i="27" s="1"/>
  <c r="A3" i="26"/>
  <c r="A57" i="26" s="1"/>
  <c r="E22" i="20"/>
  <c r="M16" i="21"/>
  <c r="A1" i="27"/>
  <c r="A53" i="27" s="1"/>
  <c r="O14" i="21"/>
  <c r="N54" i="6"/>
  <c r="N58" i="6" s="1"/>
  <c r="L54" i="6"/>
  <c r="J58" i="6"/>
  <c r="I51" i="26" l="1"/>
  <c r="I93" i="26" s="1"/>
  <c r="L58" i="6"/>
  <c r="L64" i="27" s="1"/>
  <c r="L73" i="27" s="1"/>
  <c r="W20" i="20"/>
  <c r="W16" i="20"/>
  <c r="W17" i="20"/>
  <c r="J45" i="24"/>
  <c r="H64" i="27"/>
  <c r="H73" i="27" s="1"/>
  <c r="N64" i="27"/>
  <c r="N73" i="27" s="1"/>
  <c r="J64" i="27"/>
  <c r="J73" i="27" s="1"/>
  <c r="L45" i="24"/>
  <c r="S37" i="20"/>
  <c r="S22" i="20"/>
  <c r="H45" i="24"/>
  <c r="A52" i="27"/>
  <c r="O16" i="21"/>
  <c r="O51" i="26"/>
  <c r="K51" i="26"/>
  <c r="M51" i="26"/>
  <c r="W22" i="20" l="1"/>
  <c r="O93" i="26"/>
  <c r="M93" i="26"/>
  <c r="K93" i="26"/>
</calcChain>
</file>

<file path=xl/sharedStrings.xml><?xml version="1.0" encoding="utf-8"?>
<sst xmlns="http://schemas.openxmlformats.org/spreadsheetml/2006/main" count="603" uniqueCount="305">
  <si>
    <t>Total</t>
  </si>
  <si>
    <t>Cash flows from operating activities</t>
  </si>
  <si>
    <t>Cash flows from investing activities</t>
  </si>
  <si>
    <t>Other non-current assets</t>
  </si>
  <si>
    <t>31 December</t>
  </si>
  <si>
    <t>Consolidated</t>
  </si>
  <si>
    <t>Notes</t>
  </si>
  <si>
    <t>Accrued expenses</t>
  </si>
  <si>
    <t>Share capital</t>
  </si>
  <si>
    <t>Other current liabilities</t>
  </si>
  <si>
    <t>Inventories</t>
  </si>
  <si>
    <t>Income tax paid</t>
  </si>
  <si>
    <t>Adjustments for:</t>
  </si>
  <si>
    <t>Total current assets</t>
  </si>
  <si>
    <t>Non-current assets</t>
  </si>
  <si>
    <t>Total non-current assets</t>
  </si>
  <si>
    <t>Total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</si>
  <si>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</si>
  <si>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</si>
  <si>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</si>
  <si>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</si>
  <si>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</si>
  <si>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Assets</t>
  </si>
  <si>
    <t>Cash and cash equivalents</t>
  </si>
  <si>
    <t>Current assets</t>
  </si>
  <si>
    <t>Interest income</t>
  </si>
  <si>
    <t>Interest received</t>
  </si>
  <si>
    <t>Selling expenses</t>
  </si>
  <si>
    <t>Administrative expenses</t>
  </si>
  <si>
    <t>Employee benefit obligations</t>
  </si>
  <si>
    <t>Authorised share capital</t>
  </si>
  <si>
    <t>Issued and paid-up share capital</t>
  </si>
  <si>
    <t>Non-controlling interests</t>
  </si>
  <si>
    <t>Revenues</t>
  </si>
  <si>
    <t>Total revenues</t>
  </si>
  <si>
    <t>Costs of rendering of services</t>
  </si>
  <si>
    <t>Other current assets</t>
  </si>
  <si>
    <t>Wave Entertainment Public Company Limited</t>
  </si>
  <si>
    <t>Baht</t>
  </si>
  <si>
    <t xml:space="preserve">Wave Entertainment Public Company Limited </t>
  </si>
  <si>
    <t>Other non-current liabilities</t>
  </si>
  <si>
    <t>Appropriated</t>
  </si>
  <si>
    <t>Other income</t>
  </si>
  <si>
    <t>Owners of the parent</t>
  </si>
  <si>
    <t>Issued and</t>
  </si>
  <si>
    <t>paid-up</t>
  </si>
  <si>
    <t>share capital</t>
  </si>
  <si>
    <t>Attributable to owners of the parent</t>
  </si>
  <si>
    <t>of the parent</t>
  </si>
  <si>
    <t>interests</t>
  </si>
  <si>
    <t>equity</t>
  </si>
  <si>
    <t>Changes in working capital</t>
  </si>
  <si>
    <t>- Inventories</t>
  </si>
  <si>
    <t>- Other current assets</t>
  </si>
  <si>
    <t>- Other non-current assets</t>
  </si>
  <si>
    <t>- Accrued expenses</t>
  </si>
  <si>
    <t>- Other current liabilities</t>
  </si>
  <si>
    <t>Deferred tax assets</t>
  </si>
  <si>
    <t>Trade and other payables</t>
  </si>
  <si>
    <t>for the period</t>
  </si>
  <si>
    <t xml:space="preserve">Depreciation </t>
  </si>
  <si>
    <t>- Trade and other receivables</t>
  </si>
  <si>
    <t>- Trade and other payables</t>
  </si>
  <si>
    <t>Costs</t>
  </si>
  <si>
    <t>Total costs</t>
  </si>
  <si>
    <t>Gross profit</t>
  </si>
  <si>
    <t>Share premium</t>
  </si>
  <si>
    <t xml:space="preserve">Costs of sales </t>
  </si>
  <si>
    <t>Share</t>
  </si>
  <si>
    <t>premium</t>
  </si>
  <si>
    <t>- legal reserve</t>
  </si>
  <si>
    <t>Total equity</t>
  </si>
  <si>
    <t>Sales</t>
  </si>
  <si>
    <t>Finance costs</t>
  </si>
  <si>
    <t>Interest paid</t>
  </si>
  <si>
    <t>Revenue from rendering of services</t>
  </si>
  <si>
    <t>Goodwill</t>
  </si>
  <si>
    <t>Unearned revenue</t>
  </si>
  <si>
    <t>Accrued income tax</t>
  </si>
  <si>
    <t>financial institutions</t>
  </si>
  <si>
    <t>- Other non-current liabilities</t>
  </si>
  <si>
    <t>Cash flows from financing activities</t>
  </si>
  <si>
    <t>attributable to:</t>
  </si>
  <si>
    <t>- Unearned revenue</t>
  </si>
  <si>
    <t>Bank overdrafts</t>
  </si>
  <si>
    <t>Other components of equity</t>
  </si>
  <si>
    <t>Deferred tax liabilities</t>
  </si>
  <si>
    <t>Investments in associates</t>
  </si>
  <si>
    <t>to profit or loss:</t>
  </si>
  <si>
    <r>
      <t xml:space="preserve">Statement of Cash Flows (Unaudited) </t>
    </r>
    <r>
      <rPr>
        <sz val="9"/>
        <rFont val="Arial"/>
        <family val="2"/>
      </rPr>
      <t>(Cont’d)</t>
    </r>
  </si>
  <si>
    <t>Statement of Changes in Equity (Unaudited)</t>
  </si>
  <si>
    <t>Liabilities and equity</t>
  </si>
  <si>
    <t>Equity</t>
  </si>
  <si>
    <t>Total liabilities and equity</t>
  </si>
  <si>
    <t>Appropriated - legal reserve</t>
  </si>
  <si>
    <t>financial information</t>
  </si>
  <si>
    <t>Separate</t>
  </si>
  <si>
    <t>Consolidated financial information</t>
  </si>
  <si>
    <t>Separate financial information</t>
  </si>
  <si>
    <t>Change in parent's</t>
  </si>
  <si>
    <t>interest</t>
  </si>
  <si>
    <t>ownership</t>
  </si>
  <si>
    <t xml:space="preserve"> in subsidiaries</t>
  </si>
  <si>
    <t>Statement of Financial Position</t>
  </si>
  <si>
    <r>
      <t xml:space="preserve">Statement of Financial Position </t>
    </r>
    <r>
      <rPr>
        <sz val="9"/>
        <rFont val="Arial"/>
        <family val="2"/>
      </rPr>
      <t>(Cont’d)</t>
    </r>
  </si>
  <si>
    <t>Statement of Comprehensive Income (Unaudited)</t>
  </si>
  <si>
    <t xml:space="preserve">Significant non-cash transactions </t>
  </si>
  <si>
    <t>Non-current assets classified</t>
  </si>
  <si>
    <t>as held-for-sale</t>
  </si>
  <si>
    <t xml:space="preserve">Ordinary share, 510,070,000 shares </t>
  </si>
  <si>
    <t>Payment for short-term borrowings to related parties</t>
  </si>
  <si>
    <t>Effect of exchange rate changes on translation of</t>
  </si>
  <si>
    <t>Total comprehensive income for the period</t>
  </si>
  <si>
    <t>Statement of Cash Flows (Unaudited)</t>
  </si>
  <si>
    <t>2019</t>
  </si>
  <si>
    <t>Opening balance as at 1 January 2019</t>
  </si>
  <si>
    <t xml:space="preserve">Current portion of long-term borrowings </t>
  </si>
  <si>
    <t>from financial institutions</t>
  </si>
  <si>
    <t xml:space="preserve">Long-term borrowings from </t>
  </si>
  <si>
    <r>
      <t>Liabilities and equity</t>
    </r>
    <r>
      <rPr>
        <sz val="9"/>
        <rFont val="Arial"/>
        <family val="2"/>
      </rPr>
      <t xml:space="preserve"> (Cont'd)</t>
    </r>
  </si>
  <si>
    <t xml:space="preserve">of par Baht 1 each </t>
  </si>
  <si>
    <t>Proceed from disposal of short-term investments</t>
  </si>
  <si>
    <t>controlling</t>
  </si>
  <si>
    <t>Non-</t>
  </si>
  <si>
    <t xml:space="preserve"> statements</t>
  </si>
  <si>
    <t>financial</t>
  </si>
  <si>
    <t>Translating</t>
  </si>
  <si>
    <t xml:space="preserve"> comprehensive</t>
  </si>
  <si>
    <t>Share of other</t>
  </si>
  <si>
    <t xml:space="preserve"> associates</t>
  </si>
  <si>
    <t xml:space="preserve">Total comprehensive (expense) income </t>
  </si>
  <si>
    <t>Proceed from short-term borrowings to related parties</t>
  </si>
  <si>
    <t>Provision for impairment withholding tax</t>
  </si>
  <si>
    <t>Net cash generated from (used in) operating activities</t>
  </si>
  <si>
    <t>Short-term borrowings to related parties</t>
  </si>
  <si>
    <t xml:space="preserve">Items that will subsequently be reclassified </t>
  </si>
  <si>
    <r>
      <t xml:space="preserve">Statement of Comprehensive Income (Unaudited) </t>
    </r>
    <r>
      <rPr>
        <sz val="9"/>
        <rFont val="Arial"/>
        <family val="2"/>
      </rPr>
      <t>(Cont'd)</t>
    </r>
  </si>
  <si>
    <t xml:space="preserve">Payable arising from purchases of equipment </t>
  </si>
  <si>
    <t>(Unaudited)</t>
  </si>
  <si>
    <t>(Audited)</t>
  </si>
  <si>
    <r>
      <t xml:space="preserve">Statement of Changes in Equity (Unaudited) </t>
    </r>
    <r>
      <rPr>
        <sz val="9"/>
        <rFont val="Arial"/>
        <family val="2"/>
      </rPr>
      <t>(Cont'd)</t>
    </r>
  </si>
  <si>
    <t>Provision for employee benefit obligations</t>
  </si>
  <si>
    <t>Net cash (used in) generated from investing activities</t>
  </si>
  <si>
    <t>Other payables - intangible assets</t>
  </si>
  <si>
    <t>Payable arising from purchases of intangible assets</t>
  </si>
  <si>
    <t>- Employee benefit paid</t>
  </si>
  <si>
    <t>Proceed from short-term borrowings from financial institutions</t>
  </si>
  <si>
    <t>Repayment to short-term borrowings from financial institutions</t>
  </si>
  <si>
    <t>Proceed from short-term borrowings from related parties</t>
  </si>
  <si>
    <t>Repayment to short-term borrowings from related parties</t>
  </si>
  <si>
    <t>Repayment to long-term borrowings from related parties</t>
  </si>
  <si>
    <t>Repayment to long-term borrowings from financial institutions</t>
  </si>
  <si>
    <t>Net profit attributable to parent</t>
  </si>
  <si>
    <t xml:space="preserve">for the period </t>
  </si>
  <si>
    <t>Total comprehesive income owners of the parent  Continuing operation</t>
  </si>
  <si>
    <t>Total comprehesive income owners of the parent  Disontinuing operation</t>
  </si>
  <si>
    <t>Cash generated from (used in) operations</t>
  </si>
  <si>
    <t>The notes to the consolidated and separate financial information form an integral part of these financial information.</t>
  </si>
  <si>
    <t>Deposits at bank used as collateral</t>
  </si>
  <si>
    <t>Short-term borrowing from third party</t>
  </si>
  <si>
    <t>Retained earnings (deficits)</t>
  </si>
  <si>
    <t>Unappropriated</t>
  </si>
  <si>
    <t>- Continuing operations</t>
  </si>
  <si>
    <t>for the period from continuing operations</t>
  </si>
  <si>
    <t>to owners of the parent</t>
  </si>
  <si>
    <t xml:space="preserve">Total comprehensive (expense)  income </t>
  </si>
  <si>
    <t>The notes to the interim consolidated and separate financial information form an integral part of these interim financial information.</t>
  </si>
  <si>
    <t>owners</t>
  </si>
  <si>
    <t>attributable to</t>
  </si>
  <si>
    <t>Proceed from disposal of property, plants and equipment</t>
  </si>
  <si>
    <t>Dividend paid to non-controlling interests</t>
  </si>
  <si>
    <t>Cash and cash equivalents at the beginning of period</t>
  </si>
  <si>
    <t>Cash and cash equivalents at the end of period</t>
  </si>
  <si>
    <t>Significant non-cash transactions are as follows:</t>
  </si>
  <si>
    <t>(deficits)</t>
  </si>
  <si>
    <t>retained earnings</t>
  </si>
  <si>
    <t xml:space="preserve">Short-term borrowings  </t>
  </si>
  <si>
    <t>Dividends paid by subsidiaries</t>
  </si>
  <si>
    <t xml:space="preserve">Share of profit from associates and joint ventures </t>
  </si>
  <si>
    <t xml:space="preserve">Liabilities included with assets </t>
  </si>
  <si>
    <t>classified as held-for-sale</t>
  </si>
  <si>
    <t>for the period from discontinued operation</t>
  </si>
  <si>
    <t>- Discontinued operation</t>
  </si>
  <si>
    <t>Loss on write-off of prepaid withholding tax</t>
  </si>
  <si>
    <t>Trade and other receivables, net</t>
  </si>
  <si>
    <t>Property, plants and equipment, net</t>
  </si>
  <si>
    <t>Intangible assets, net</t>
  </si>
  <si>
    <t>2020</t>
  </si>
  <si>
    <t>from continuing operations</t>
  </si>
  <si>
    <t>Items that will not be reclassified to profit or loss:</t>
  </si>
  <si>
    <t xml:space="preserve">   Remeasurements of post-employment</t>
  </si>
  <si>
    <t xml:space="preserve">   benefit obligations</t>
  </si>
  <si>
    <t>for using the equity method</t>
  </si>
  <si>
    <t>- Continuing operation</t>
  </si>
  <si>
    <t>Purchase of short-term investment</t>
  </si>
  <si>
    <t>Proceed from disposal investment in an associate</t>
  </si>
  <si>
    <t>Purchase of property, plant and equipment</t>
  </si>
  <si>
    <t>Purchase of intangible assets</t>
  </si>
  <si>
    <t>Opening balance at 1 January 2020 - restated</t>
  </si>
  <si>
    <t>Advance received from disposal of investment in a subsidiary</t>
  </si>
  <si>
    <t>Opening balance as at 1 January 2020</t>
  </si>
  <si>
    <t>Amortisation of right-of-use assets</t>
  </si>
  <si>
    <t>Amortisation of intangible assets</t>
  </si>
  <si>
    <t>Repayment to short-term borrowings from third party</t>
  </si>
  <si>
    <t>Gain on disposal of property, plants and equipment</t>
  </si>
  <si>
    <t>Gain on disposal of intangible assets</t>
  </si>
  <si>
    <t>Total comprehensive expense for the period</t>
  </si>
  <si>
    <t>Right-of-use assets, net</t>
  </si>
  <si>
    <t>Disposal of investment in a subsidiary</t>
  </si>
  <si>
    <t>Share of other comprehensive income</t>
  </si>
  <si>
    <t xml:space="preserve">(expense) of associate accounted </t>
  </si>
  <si>
    <t>fair value through profit or loss</t>
  </si>
  <si>
    <t xml:space="preserve">Financial assets measured at </t>
  </si>
  <si>
    <t>Current portion of lease liabilities</t>
  </si>
  <si>
    <t>Repayment to lease liabilities</t>
  </si>
  <si>
    <t xml:space="preserve">Retrospective adjustments from changes in </t>
  </si>
  <si>
    <t xml:space="preserve">   accounting policy</t>
  </si>
  <si>
    <t>accounting policy</t>
  </si>
  <si>
    <t xml:space="preserve">   from continuing operations</t>
  </si>
  <si>
    <t xml:space="preserve">   from discontinued operation</t>
  </si>
  <si>
    <t xml:space="preserve">Equity attributable to owners </t>
  </si>
  <si>
    <t xml:space="preserve">Short-term borrowings </t>
  </si>
  <si>
    <t>from related parties</t>
  </si>
  <si>
    <t>Television programmes in progress</t>
  </si>
  <si>
    <t>income</t>
  </si>
  <si>
    <t xml:space="preserve"> (expense) of</t>
  </si>
  <si>
    <t>Loss from write-off of property, plants and equipment</t>
  </si>
  <si>
    <t>Loss from write-off of intangible assets</t>
  </si>
  <si>
    <t>Gain from liquidation of a subsidiary</t>
  </si>
  <si>
    <t>- Television programmes in progress</t>
  </si>
  <si>
    <t>Short-term investments</t>
  </si>
  <si>
    <t>Current portion of finance lease liabilities</t>
  </si>
  <si>
    <t>Finance lease liabilities</t>
  </si>
  <si>
    <t>Lease liabilities</t>
  </si>
  <si>
    <t>financial statements from discontinued operation</t>
  </si>
  <si>
    <t>discontinued operation</t>
  </si>
  <si>
    <t xml:space="preserve">Income tax on items that will not be </t>
  </si>
  <si>
    <t>reclassified to profit or loss</t>
  </si>
  <si>
    <t>Dividends paid by subsidiary</t>
  </si>
  <si>
    <t>Change in percentage of shareholdings</t>
  </si>
  <si>
    <t>As at 30 June 2020</t>
  </si>
  <si>
    <t>30 June</t>
  </si>
  <si>
    <t>For the three-month period ended 30 June 2020</t>
  </si>
  <si>
    <t>Closing balance as at 30 June 2019</t>
  </si>
  <si>
    <t>Closing balance as at 30 June 2020</t>
  </si>
  <si>
    <t>For the six-month period ended 30 June 2020</t>
  </si>
  <si>
    <t>-</t>
  </si>
  <si>
    <t>Dividend received</t>
  </si>
  <si>
    <t>Proceed from disposal investment in subsidiary</t>
  </si>
  <si>
    <t>Reversal of provision for obsolete inventories</t>
  </si>
  <si>
    <t>Dividend income</t>
  </si>
  <si>
    <t>Gain on disposal of investments in an associate</t>
  </si>
  <si>
    <t>Issue share</t>
  </si>
  <si>
    <t>Disposal of investment in associate</t>
  </si>
  <si>
    <t>Issue of shares</t>
  </si>
  <si>
    <t>Proceed from disposal of intangible assets</t>
  </si>
  <si>
    <t>Proceeds from issuance of shares</t>
  </si>
  <si>
    <t>12.1</t>
  </si>
  <si>
    <t>16.3</t>
  </si>
  <si>
    <t>Total comprehensive income</t>
  </si>
  <si>
    <t xml:space="preserve">Profit for the period from </t>
  </si>
  <si>
    <t>Share of other comprehensive</t>
  </si>
  <si>
    <t xml:space="preserve">expense of associate accounted </t>
  </si>
  <si>
    <t xml:space="preserve"> Earnings (loss) per share </t>
  </si>
  <si>
    <t>Net (decrease) increase in cash and cash equivalents</t>
  </si>
  <si>
    <t>Deposit received from sales of investment</t>
  </si>
  <si>
    <t>Other comprehensive income (expense):</t>
  </si>
  <si>
    <t>Total owners of the parent</t>
  </si>
  <si>
    <t>Basic and diluted earnings (loss) per share</t>
  </si>
  <si>
    <t>Net cash (used in) generated from financing activities</t>
  </si>
  <si>
    <t>Income tax income (expense)</t>
  </si>
  <si>
    <t xml:space="preserve">(2019: 467,950,000 shares)  </t>
  </si>
  <si>
    <t>Gain from disposal of investment in associates</t>
  </si>
  <si>
    <t>Loss from write-off of right of use assets</t>
  </si>
  <si>
    <t>Cash decrease from liquidation of investment in a subsidiary</t>
  </si>
  <si>
    <t xml:space="preserve">Less : Cash and equivalents of discontinued </t>
  </si>
  <si>
    <t>Investments in subsidiaries</t>
  </si>
  <si>
    <t>19</t>
  </si>
  <si>
    <t>(Loss) profit before income tax expense</t>
  </si>
  <si>
    <t xml:space="preserve">(Loss) profit for the period </t>
  </si>
  <si>
    <t>(Loss) gain from changes in fair value of financial assets</t>
  </si>
  <si>
    <t xml:space="preserve">Unappropriated retained (deficits) earnings </t>
  </si>
  <si>
    <t xml:space="preserve">(Loss) profit for the period from </t>
  </si>
  <si>
    <t>(Loss) profit for the period</t>
  </si>
  <si>
    <t>Total comprehensive (expense) income</t>
  </si>
  <si>
    <t>(Loss) profit attributable to:</t>
  </si>
  <si>
    <t xml:space="preserve">(Loss) profit before income tax expense </t>
  </si>
  <si>
    <t xml:space="preserve">Increase in deposits at bank used as collateral </t>
  </si>
  <si>
    <t xml:space="preserve">Ordinary share, 467,951,591 shares </t>
  </si>
  <si>
    <t>Gain on disposal of investments in a subsidiary</t>
  </si>
  <si>
    <t xml:space="preserve">Cash (decrease) increase from disposal </t>
  </si>
  <si>
    <t xml:space="preserve"> investment in a subsidiary, net of cash disposed of</t>
  </si>
  <si>
    <t>Profit (loss) before income tax expense</t>
  </si>
  <si>
    <t xml:space="preserve">Profit (loss) for the period </t>
  </si>
  <si>
    <t>Profit (loss) for the period</t>
  </si>
  <si>
    <t xml:space="preserve">Total comprehensive income (expense)  </t>
  </si>
  <si>
    <t xml:space="preserve">Total comprehensive income (expense) </t>
  </si>
  <si>
    <t>Profit (loss) attributable to:</t>
  </si>
  <si>
    <t>Total profit (loss) attribuable to owners of the parent</t>
  </si>
  <si>
    <t>Total comprehensive income (expense) attributable</t>
  </si>
  <si>
    <t xml:space="preserve">Earnings (loss) per share </t>
  </si>
  <si>
    <t>Gain from disposal investment in subsidiaries</t>
  </si>
  <si>
    <t xml:space="preserve">     operation at the end of the period</t>
  </si>
  <si>
    <t>Other comprehensive income (expense) :</t>
  </si>
  <si>
    <t>Expected credit losses (reversal)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</si>
</sst>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1" formatCode="_-* #,##0_-;\-* #,##0_-;_-* &quot;-&quot;_-;_-@_-"/>
    <numFmt numFmtId="43" formatCode="_-* #,##0.00_-;\-* #,##0.00_-;_-* &quot;-&quot;??_-;_-@_-"/>
    <numFmt numFmtId="164" formatCode="_-&quot;£&quot;* #,##0_-;\-&quot;£&quot;* #,##0_-;_-&quot;£&quot;* &quot;-&quot;_-;_-@_-"/>
    <numFmt numFmtId="165" formatCode="_-&quot;£&quot;* #,##0.00_-;\-&quot;£&quot;* #,##0.00_-;_-&quot;£&quot;* &quot;-&quot;??_-;_-@_-"/>
    <numFmt numFmtId="166" formatCode="_(* #,##0.00_);_(* \(#,##0.00\);_(* &quot;-&quot;??_);_(@_)"/>
    <numFmt numFmtId="167" formatCode="_(* #,##0_);_(* \(#,##0\);_(* &quot;-&quot;_);_(@_)"/>
    <numFmt numFmtId="168" formatCode="0.0%"/>
    <numFmt numFmtId="169" formatCode="dd\-mmm\-yy_)"/>
    <numFmt numFmtId="170" formatCode="0.00_)"/>
    <numFmt numFmtId="171" formatCode="#,##0.00\ &quot;F&quot;;\-#,##0.00\ &quot;F&quot;"/>
    <numFmt numFmtId="172" formatCode="#,##0;\(#,##0\)"/>
    <numFmt numFmtId="173" formatCode="#,##0;\ \(#,##0\)"/>
    <numFmt numFmtId="174" formatCode="#,##0;\(#,###\)"/>
    <numFmt numFmtId="175" formatCode="#,##0;\(#,##0\);&quot;-&quot;;@"/>
    <numFmt numFmtId="176" formatCode="#,##0.00;\(#,##0.00\);&quot;-&quot;;@"/>
    <numFmt numFmtId="177" formatCode="#,##0.0;\-#,##0.0"/>
    <numFmt numFmtId="178" formatCode="#,##0.0"/>
    <numFmt numFmtId="179" formatCode="#,##0.00;\(#,##0.00\)"/>
    <numFmt numFmtId="180" formatCode="_-* #,##0_-;\-* #,##0_-;_-* &quot;-&quot;??_-;_-@_-"/>
    <numFmt numFmtId="181" formatCode="General_)"/>
    <numFmt numFmtId="182" formatCode="&quot;$&quot;#,##0_);\(&quot;$&quot;#,##0\)"/>
    <numFmt numFmtId="183" formatCode="_(* #,##0.0_);_(* \(#,##0.0\);_(* &quot;-&quot;??_);_(@_)"/>
    <numFmt numFmtId="184" formatCode="0.00_);\(0.00\)"/>
    <numFmt numFmtId="185" formatCode="0.0_);\(0.0\)"/>
    <numFmt numFmtId="186" formatCode="\$#,##0;\(\$#,##0\)"/>
    <numFmt numFmtId="187" formatCode="_-[$€]* #,##0.00_-;\-[$€]* #,##0.00_-;_-[$€]* &quot;-&quot;??_-;_-@_-"/>
    <numFmt numFmtId="188" formatCode="mm/dd/yy"/>
    <numFmt numFmtId="189" formatCode="0_);\(0\)"/>
    <numFmt numFmtId="190" formatCode="&quot;\&quot;#,##0;[Red]&quot;\&quot;\-#,##0"/>
    <numFmt numFmtId="191" formatCode="&quot;\&quot;#,##0.00;[Red]&quot;\&quot;\-#,##0.00"/>
    <numFmt numFmtId="192" formatCode="#,##0;[Red]\(#,##0\);\-"/>
    <numFmt numFmtId="193" formatCode="#,##0;\(#,##0\);\-"/>
    <numFmt numFmtId="194" formatCode="0.0"/>
    <numFmt numFmtId="195" formatCode="#,##0.0000;\(#,##0.0000\);&quot;-&quot;;@"/>
    <numFmt numFmtId="196" formatCode="#,##0.000;\(#,##0.000\);&quot;-&quot;;@"/>
  </numFmts>
  <fonts count="84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4"/>
      <name val="Cordia New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Courier"/>
      <family val="3"/>
    </font>
    <font>
      <sz val="11"/>
      <name val="lr oSVbN"/>
      <family val="3"/>
      <charset val="128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sz val="12"/>
      <name val="Tms Rmn"/>
    </font>
    <font>
      <b/>
      <sz val="10"/>
      <name val="MS Sans Serif"/>
      <family val="2"/>
      <charset val="22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1"/>
      <name val="Calibri"/>
      <family val="2"/>
    </font>
    <font>
      <sz val="10"/>
      <name val="MS Serif"/>
      <family val="1"/>
    </font>
    <font>
      <sz val="10"/>
      <color indexed="8"/>
      <name val="Arial"/>
      <family val="2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sz val="12"/>
      <color indexed="12"/>
      <name val="Times New Roman"/>
      <family val="1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2"/>
      <name val="Arial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</font>
    <font>
      <sz val="12"/>
      <name val="Arial MT"/>
    </font>
    <font>
      <sz val="11"/>
      <color indexed="52"/>
      <name val="Tahoma"/>
      <family val="2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sz val="8"/>
      <name val="Helv"/>
    </font>
    <font>
      <b/>
      <i/>
      <sz val="8"/>
      <name val="Arial"/>
      <family val="2"/>
    </font>
    <font>
      <b/>
      <sz val="8"/>
      <color indexed="8"/>
      <name val="Helv"/>
    </font>
    <font>
      <sz val="9"/>
      <name val="Palatino"/>
      <family val="1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1"/>
      <name val="?? ?????"/>
      <family val="3"/>
      <charset val="128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sz val="12"/>
      <name val="นูลมรผ"/>
    </font>
    <font>
      <sz val="11"/>
      <name val="돋움"/>
      <family val="3"/>
      <charset val="129"/>
    </font>
    <font>
      <sz val="14"/>
      <name val="Cordia New"/>
      <family val="2"/>
      <charset val="222"/>
    </font>
    <font>
      <sz val="11"/>
      <name val="｢ﾛ｢・｢ﾞ????"/>
      <family val="3"/>
      <charset val="128"/>
    </font>
    <font>
      <i/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Arial Unicode MS"/>
      <family val="2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u/>
      <sz val="10"/>
      <color theme="10"/>
      <name val="Arial Unicode MS"/>
      <family val="2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0"/>
      <color theme="1"/>
      <name val="Arial"/>
      <family val="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theme="2"/>
      <name val="Arial"/>
      <family val="2"/>
    </font>
    <font>
      <sz val="9"/>
      <color theme="0"/>
      <name val="Arial"/>
      <family val="2"/>
    </font>
    <font>
      <sz val="9"/>
      <color theme="2"/>
      <name val="Arial"/>
      <family val="2"/>
    </font>
    <font>
      <sz val="11"/>
      <color theme="1"/>
      <name val="Arial"/>
      <family val="2"/>
    </font>
    <font>
      <sz val="13"/>
      <name val="Browallia New"/>
      <family val="2"/>
    </font>
  </fonts>
  <fills count="60">
    <fill>
      <patternFill patternType="none"/>
    </fill>
    <fill>
      <patternFill patternType="gray125"/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7">
    <xf numFmtId="0" fontId="0" fillId="0" borderId="0"/>
    <xf numFmtId="181" fontId="11" fillId="0" borderId="0"/>
    <xf numFmtId="181" fontId="11" fillId="0" borderId="0"/>
    <xf numFmtId="181" fontId="11" fillId="0" borderId="0"/>
    <xf numFmtId="0" fontId="6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3" fillId="3" borderId="0" applyNumberFormat="0" applyBorder="0" applyAlignment="0" applyProtection="0"/>
    <xf numFmtId="0" fontId="61" fillId="30" borderId="0" applyNumberFormat="0" applyBorder="0" applyAlignment="0" applyProtection="0"/>
    <xf numFmtId="0" fontId="13" fillId="4" borderId="0" applyNumberFormat="0" applyBorder="0" applyAlignment="0" applyProtection="0"/>
    <xf numFmtId="0" fontId="61" fillId="31" borderId="0" applyNumberFormat="0" applyBorder="0" applyAlignment="0" applyProtection="0"/>
    <xf numFmtId="0" fontId="13" fillId="5" borderId="0" applyNumberFormat="0" applyBorder="0" applyAlignment="0" applyProtection="0"/>
    <xf numFmtId="0" fontId="61" fillId="32" borderId="0" applyNumberFormat="0" applyBorder="0" applyAlignment="0" applyProtection="0"/>
    <xf numFmtId="0" fontId="13" fillId="6" borderId="0" applyNumberFormat="0" applyBorder="0" applyAlignment="0" applyProtection="0"/>
    <xf numFmtId="0" fontId="61" fillId="33" borderId="0" applyNumberFormat="0" applyBorder="0" applyAlignment="0" applyProtection="0"/>
    <xf numFmtId="0" fontId="13" fillId="8" borderId="0" applyNumberFormat="0" applyBorder="0" applyAlignment="0" applyProtection="0"/>
    <xf numFmtId="0" fontId="61" fillId="34" borderId="0" applyNumberFormat="0" applyBorder="0" applyAlignment="0" applyProtection="0"/>
    <xf numFmtId="0" fontId="13" fillId="9" borderId="0" applyNumberFormat="0" applyBorder="0" applyAlignment="0" applyProtection="0"/>
    <xf numFmtId="0" fontId="61" fillId="35" borderId="0" applyNumberFormat="0" applyBorder="0" applyAlignment="0" applyProtection="0"/>
    <xf numFmtId="0" fontId="13" fillId="10" borderId="0" applyNumberFormat="0" applyBorder="0" applyAlignment="0" applyProtection="0"/>
    <xf numFmtId="0" fontId="61" fillId="36" borderId="0" applyNumberFormat="0" applyBorder="0" applyAlignment="0" applyProtection="0"/>
    <xf numFmtId="0" fontId="13" fillId="2" borderId="0" applyNumberFormat="0" applyBorder="0" applyAlignment="0" applyProtection="0"/>
    <xf numFmtId="0" fontId="61" fillId="37" borderId="0" applyNumberFormat="0" applyBorder="0" applyAlignment="0" applyProtection="0"/>
    <xf numFmtId="0" fontId="13" fillId="12" borderId="0" applyNumberFormat="0" applyBorder="0" applyAlignment="0" applyProtection="0"/>
    <xf numFmtId="0" fontId="61" fillId="38" borderId="0" applyNumberFormat="0" applyBorder="0" applyAlignment="0" applyProtection="0"/>
    <xf numFmtId="0" fontId="13" fillId="6" borderId="0" applyNumberFormat="0" applyBorder="0" applyAlignment="0" applyProtection="0"/>
    <xf numFmtId="0" fontId="61" fillId="39" borderId="0" applyNumberFormat="0" applyBorder="0" applyAlignment="0" applyProtection="0"/>
    <xf numFmtId="0" fontId="13" fillId="10" borderId="0" applyNumberFormat="0" applyBorder="0" applyAlignment="0" applyProtection="0"/>
    <xf numFmtId="0" fontId="61" fillId="40" borderId="0" applyNumberFormat="0" applyBorder="0" applyAlignment="0" applyProtection="0"/>
    <xf numFmtId="0" fontId="13" fillId="14" borderId="0" applyNumberFormat="0" applyBorder="0" applyAlignment="0" applyProtection="0"/>
    <xf numFmtId="0" fontId="61" fillId="41" borderId="0" applyNumberFormat="0" applyBorder="0" applyAlignment="0" applyProtection="0"/>
    <xf numFmtId="0" fontId="14" fillId="15" borderId="0" applyNumberFormat="0" applyBorder="0" applyAlignment="0" applyProtection="0"/>
    <xf numFmtId="0" fontId="62" fillId="42" borderId="0" applyNumberFormat="0" applyBorder="0" applyAlignment="0" applyProtection="0"/>
    <xf numFmtId="0" fontId="14" fillId="2" borderId="0" applyNumberFormat="0" applyBorder="0" applyAlignment="0" applyProtection="0"/>
    <xf numFmtId="0" fontId="62" fillId="43" borderId="0" applyNumberFormat="0" applyBorder="0" applyAlignment="0" applyProtection="0"/>
    <xf numFmtId="0" fontId="14" fillId="12" borderId="0" applyNumberFormat="0" applyBorder="0" applyAlignment="0" applyProtection="0"/>
    <xf numFmtId="0" fontId="62" fillId="44" borderId="0" applyNumberFormat="0" applyBorder="0" applyAlignment="0" applyProtection="0"/>
    <xf numFmtId="0" fontId="14" fillId="16" borderId="0" applyNumberFormat="0" applyBorder="0" applyAlignment="0" applyProtection="0"/>
    <xf numFmtId="0" fontId="62" fillId="45" borderId="0" applyNumberFormat="0" applyBorder="0" applyAlignment="0" applyProtection="0"/>
    <xf numFmtId="0" fontId="14" fillId="17" borderId="0" applyNumberFormat="0" applyBorder="0" applyAlignment="0" applyProtection="0"/>
    <xf numFmtId="0" fontId="62" fillId="46" borderId="0" applyNumberFormat="0" applyBorder="0" applyAlignment="0" applyProtection="0"/>
    <xf numFmtId="0" fontId="14" fillId="18" borderId="0" applyNumberFormat="0" applyBorder="0" applyAlignment="0" applyProtection="0"/>
    <xf numFmtId="0" fontId="62" fillId="47" borderId="0" applyNumberFormat="0" applyBorder="0" applyAlignment="0" applyProtection="0"/>
    <xf numFmtId="9" fontId="2" fillId="0" borderId="0"/>
    <xf numFmtId="0" fontId="14" fillId="19" borderId="0" applyNumberFormat="0" applyBorder="0" applyAlignment="0" applyProtection="0"/>
    <xf numFmtId="0" fontId="62" fillId="48" borderId="0" applyNumberFormat="0" applyBorder="0" applyAlignment="0" applyProtection="0"/>
    <xf numFmtId="0" fontId="14" fillId="20" borderId="0" applyNumberFormat="0" applyBorder="0" applyAlignment="0" applyProtection="0"/>
    <xf numFmtId="0" fontId="62" fillId="49" borderId="0" applyNumberFormat="0" applyBorder="0" applyAlignment="0" applyProtection="0"/>
    <xf numFmtId="0" fontId="14" fillId="21" borderId="0" applyNumberFormat="0" applyBorder="0" applyAlignment="0" applyProtection="0"/>
    <xf numFmtId="0" fontId="62" fillId="50" borderId="0" applyNumberFormat="0" applyBorder="0" applyAlignment="0" applyProtection="0"/>
    <xf numFmtId="0" fontId="14" fillId="16" borderId="0" applyNumberFormat="0" applyBorder="0" applyAlignment="0" applyProtection="0"/>
    <xf numFmtId="0" fontId="62" fillId="51" borderId="0" applyNumberFormat="0" applyBorder="0" applyAlignment="0" applyProtection="0"/>
    <xf numFmtId="0" fontId="14" fillId="17" borderId="0" applyNumberFormat="0" applyBorder="0" applyAlignment="0" applyProtection="0"/>
    <xf numFmtId="0" fontId="62" fillId="52" borderId="0" applyNumberFormat="0" applyBorder="0" applyAlignment="0" applyProtection="0"/>
    <xf numFmtId="0" fontId="14" fillId="11" borderId="0" applyNumberFormat="0" applyBorder="0" applyAlignment="0" applyProtection="0"/>
    <xf numFmtId="0" fontId="62" fillId="53" borderId="0" applyNumberFormat="0" applyBorder="0" applyAlignment="0" applyProtection="0"/>
    <xf numFmtId="0" fontId="15" fillId="4" borderId="0" applyNumberFormat="0" applyBorder="0" applyAlignment="0" applyProtection="0"/>
    <xf numFmtId="0" fontId="63" fillId="54" borderId="0" applyNumberFormat="0" applyBorder="0" applyAlignment="0" applyProtection="0"/>
    <xf numFmtId="0" fontId="16" fillId="0" borderId="0" applyNumberFormat="0" applyFill="0" applyBorder="0" applyAlignment="0" applyProtection="0"/>
    <xf numFmtId="182" fontId="17" fillId="0" borderId="1" applyAlignment="0" applyProtection="0"/>
    <xf numFmtId="0" fontId="6" fillId="0" borderId="0" applyFill="0" applyBorder="0" applyAlignment="0"/>
    <xf numFmtId="183" fontId="6" fillId="0" borderId="0" applyFill="0" applyBorder="0" applyAlignment="0"/>
    <xf numFmtId="0" fontId="6" fillId="0" borderId="0" applyFill="0" applyBorder="0" applyAlignment="0"/>
    <xf numFmtId="0" fontId="6" fillId="0" borderId="0" applyFill="0" applyBorder="0" applyAlignment="0"/>
    <xf numFmtId="184" fontId="6" fillId="0" borderId="0" applyFill="0" applyBorder="0" applyAlignment="0"/>
    <xf numFmtId="0" fontId="6" fillId="0" borderId="0" applyFill="0" applyBorder="0" applyAlignment="0"/>
    <xf numFmtId="185" fontId="6" fillId="0" borderId="0" applyFill="0" applyBorder="0" applyAlignment="0"/>
    <xf numFmtId="183" fontId="6" fillId="0" borderId="0" applyFill="0" applyBorder="0" applyAlignment="0"/>
    <xf numFmtId="0" fontId="18" fillId="22" borderId="2" applyNumberFormat="0" applyAlignment="0" applyProtection="0"/>
    <xf numFmtId="0" fontId="64" fillId="55" borderId="24" applyNumberFormat="0" applyAlignment="0" applyProtection="0"/>
    <xf numFmtId="0" fontId="19" fillId="23" borderId="3" applyNumberFormat="0" applyAlignment="0" applyProtection="0"/>
    <xf numFmtId="0" fontId="65" fillId="56" borderId="25" applyNumberFormat="0" applyAlignment="0" applyProtection="0"/>
    <xf numFmtId="0" fontId="20" fillId="0" borderId="4">
      <alignment horizontal="center"/>
    </xf>
    <xf numFmtId="4" fontId="1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" fontId="1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0" fillId="0" borderId="0" applyFont="0" applyFill="0" applyBorder="0" applyAlignment="0" applyProtection="0"/>
    <xf numFmtId="171" fontId="2" fillId="0" borderId="0"/>
    <xf numFmtId="166" fontId="6" fillId="0" borderId="0" applyFont="0" applyFill="0" applyBorder="0" applyAlignment="0" applyProtection="0"/>
    <xf numFmtId="0" fontId="21" fillId="0" borderId="0" applyNumberFormat="0" applyAlignment="0">
      <alignment horizontal="left"/>
    </xf>
    <xf numFmtId="0" fontId="16" fillId="0" borderId="5"/>
    <xf numFmtId="183" fontId="6" fillId="0" borderId="0" applyFont="0" applyFill="0" applyBorder="0" applyAlignment="0" applyProtection="0"/>
    <xf numFmtId="169" fontId="2" fillId="0" borderId="0"/>
    <xf numFmtId="14" fontId="22" fillId="0" borderId="0" applyFill="0" applyBorder="0" applyAlignment="0"/>
    <xf numFmtId="38" fontId="23" fillId="0" borderId="6">
      <alignment vertical="center"/>
    </xf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2" fillId="0" borderId="0"/>
    <xf numFmtId="0" fontId="6" fillId="0" borderId="0" applyFill="0" applyBorder="0" applyAlignment="0"/>
    <xf numFmtId="183" fontId="6" fillId="0" borderId="0" applyFill="0" applyBorder="0" applyAlignment="0"/>
    <xf numFmtId="0" fontId="6" fillId="0" borderId="0" applyFill="0" applyBorder="0" applyAlignment="0"/>
    <xf numFmtId="185" fontId="6" fillId="0" borderId="0" applyFill="0" applyBorder="0" applyAlignment="0"/>
    <xf numFmtId="183" fontId="6" fillId="0" borderId="0" applyFill="0" applyBorder="0" applyAlignment="0"/>
    <xf numFmtId="0" fontId="24" fillId="0" borderId="0" applyNumberFormat="0" applyAlignment="0">
      <alignment horizontal="left"/>
    </xf>
    <xf numFmtId="0" fontId="25" fillId="0" borderId="5">
      <alignment horizontal="center"/>
    </xf>
    <xf numFmtId="187" fontId="6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7" fillId="5" borderId="0" applyNumberFormat="0" applyBorder="0" applyAlignment="0" applyProtection="0"/>
    <xf numFmtId="0" fontId="69" fillId="57" borderId="0" applyNumberFormat="0" applyBorder="0" applyAlignment="0" applyProtection="0"/>
    <xf numFmtId="38" fontId="3" fillId="24" borderId="0" applyNumberFormat="0" applyBorder="0" applyAlignment="0" applyProtection="0"/>
    <xf numFmtId="38" fontId="3" fillId="24" borderId="0" applyNumberFormat="0" applyBorder="0" applyAlignment="0" applyProtection="0"/>
    <xf numFmtId="0" fontId="28" fillId="0" borderId="7" applyNumberFormat="0" applyAlignment="0" applyProtection="0">
      <alignment horizontal="left" vertical="center"/>
    </xf>
    <xf numFmtId="0" fontId="28" fillId="0" borderId="8">
      <alignment horizontal="left" vertical="center"/>
    </xf>
    <xf numFmtId="0" fontId="29" fillId="0" borderId="9" applyNumberFormat="0" applyFill="0" applyAlignment="0" applyProtection="0"/>
    <xf numFmtId="0" fontId="30" fillId="0" borderId="10" applyNumberFormat="0" applyFill="0" applyAlignment="0" applyProtection="0"/>
    <xf numFmtId="0" fontId="31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10" fontId="3" fillId="25" borderId="5" applyNumberFormat="0" applyBorder="0" applyAlignment="0" applyProtection="0"/>
    <xf numFmtId="10" fontId="3" fillId="25" borderId="5" applyNumberFormat="0" applyBorder="0" applyAlignment="0" applyProtection="0"/>
    <xf numFmtId="0" fontId="33" fillId="9" borderId="2" applyNumberFormat="0" applyAlignment="0" applyProtection="0"/>
    <xf numFmtId="0" fontId="33" fillId="9" borderId="2" applyNumberFormat="0" applyAlignment="0" applyProtection="0"/>
    <xf numFmtId="0" fontId="71" fillId="58" borderId="24" applyNumberFormat="0" applyAlignment="0" applyProtection="0"/>
    <xf numFmtId="0" fontId="71" fillId="58" borderId="24" applyNumberFormat="0" applyAlignment="0" applyProtection="0"/>
    <xf numFmtId="0" fontId="33" fillId="9" borderId="2" applyNumberFormat="0" applyAlignment="0" applyProtection="0"/>
    <xf numFmtId="0" fontId="33" fillId="9" borderId="2" applyNumberFormat="0" applyAlignment="0" applyProtection="0"/>
    <xf numFmtId="0" fontId="33" fillId="9" borderId="2" applyNumberFormat="0" applyAlignment="0" applyProtection="0"/>
    <xf numFmtId="0" fontId="33" fillId="9" borderId="2" applyNumberFormat="0" applyAlignment="0" applyProtection="0"/>
    <xf numFmtId="0" fontId="33" fillId="9" borderId="2" applyNumberFormat="0" applyAlignment="0" applyProtection="0"/>
    <xf numFmtId="0" fontId="33" fillId="9" borderId="2" applyNumberFormat="0" applyAlignment="0" applyProtection="0"/>
    <xf numFmtId="0" fontId="33" fillId="9" borderId="2" applyNumberFormat="0" applyAlignment="0" applyProtection="0"/>
    <xf numFmtId="0" fontId="33" fillId="9" borderId="2" applyNumberFormat="0" applyAlignment="0" applyProtection="0"/>
    <xf numFmtId="0" fontId="34" fillId="0" borderId="0"/>
    <xf numFmtId="0" fontId="6" fillId="0" borderId="0" applyFill="0" applyBorder="0" applyAlignment="0"/>
    <xf numFmtId="183" fontId="6" fillId="0" borderId="0" applyFill="0" applyBorder="0" applyAlignment="0"/>
    <xf numFmtId="0" fontId="6" fillId="0" borderId="0" applyFill="0" applyBorder="0" applyAlignment="0"/>
    <xf numFmtId="185" fontId="6" fillId="0" borderId="0" applyFill="0" applyBorder="0" applyAlignment="0"/>
    <xf numFmtId="183" fontId="6" fillId="0" borderId="0" applyFill="0" applyBorder="0" applyAlignment="0"/>
    <xf numFmtId="0" fontId="35" fillId="0" borderId="12" applyNumberFormat="0" applyFill="0" applyAlignment="0" applyProtection="0"/>
    <xf numFmtId="0" fontId="72" fillId="0" borderId="26" applyNumberFormat="0" applyFill="0" applyAlignment="0" applyProtection="0"/>
    <xf numFmtId="0" fontId="36" fillId="0" borderId="0"/>
    <xf numFmtId="0" fontId="37" fillId="0" borderId="0"/>
    <xf numFmtId="0" fontId="36" fillId="0" borderId="0"/>
    <xf numFmtId="0" fontId="37" fillId="0" borderId="0"/>
    <xf numFmtId="0" fontId="38" fillId="0" borderId="0"/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13" borderId="0" applyNumberFormat="0" applyBorder="0" applyAlignment="0" applyProtection="0"/>
    <xf numFmtId="0" fontId="73" fillId="59" borderId="0" applyNumberFormat="0" applyBorder="0" applyAlignment="0" applyProtection="0"/>
    <xf numFmtId="37" fontId="4" fillId="0" borderId="0"/>
    <xf numFmtId="0" fontId="36" fillId="0" borderId="0"/>
    <xf numFmtId="0" fontId="37" fillId="0" borderId="0"/>
    <xf numFmtId="0" fontId="37" fillId="0" borderId="0"/>
    <xf numFmtId="17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0" fillId="0" borderId="0"/>
    <xf numFmtId="0" fontId="6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7" fillId="0" borderId="0"/>
    <xf numFmtId="0" fontId="3" fillId="0" borderId="0"/>
    <xf numFmtId="0" fontId="7" fillId="0" borderId="0"/>
    <xf numFmtId="0" fontId="1" fillId="0" borderId="0"/>
    <xf numFmtId="0" fontId="66" fillId="0" borderId="0"/>
    <xf numFmtId="0" fontId="74" fillId="0" borderId="0"/>
    <xf numFmtId="0" fontId="1" fillId="0" borderId="0"/>
    <xf numFmtId="0" fontId="66" fillId="0" borderId="0"/>
    <xf numFmtId="0" fontId="60" fillId="0" borderId="0"/>
    <xf numFmtId="0" fontId="60" fillId="0" borderId="0"/>
    <xf numFmtId="0" fontId="60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0" fillId="0" borderId="0"/>
    <xf numFmtId="0" fontId="6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1" fillId="0" borderId="0"/>
    <xf numFmtId="0" fontId="61" fillId="0" borderId="0"/>
    <xf numFmtId="0" fontId="67" fillId="0" borderId="0"/>
    <xf numFmtId="0" fontId="67" fillId="0" borderId="0"/>
    <xf numFmtId="0" fontId="61" fillId="0" borderId="0"/>
    <xf numFmtId="0" fontId="60" fillId="0" borderId="0"/>
    <xf numFmtId="0" fontId="75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6" fillId="0" borderId="0"/>
    <xf numFmtId="0" fontId="6" fillId="0" borderId="0"/>
    <xf numFmtId="0" fontId="7" fillId="7" borderId="13" applyNumberFormat="0" applyFont="0" applyAlignment="0" applyProtection="0"/>
    <xf numFmtId="0" fontId="41" fillId="22" borderId="14" applyNumberFormat="0" applyAlignment="0" applyProtection="0"/>
    <xf numFmtId="0" fontId="76" fillId="55" borderId="27" applyNumberFormat="0" applyAlignment="0" applyProtection="0"/>
    <xf numFmtId="40" fontId="42" fillId="26" borderId="0">
      <alignment horizontal="right"/>
    </xf>
    <xf numFmtId="0" fontId="43" fillId="26" borderId="15"/>
    <xf numFmtId="9" fontId="1" fillId="0" borderId="0" applyFont="0" applyFill="0" applyBorder="0" applyAlignment="0" applyProtection="0"/>
    <xf numFmtId="18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9" fillId="0" borderId="16" applyNumberFormat="0" applyBorder="0"/>
    <xf numFmtId="0" fontId="6" fillId="0" borderId="0" applyFill="0" applyBorder="0" applyAlignment="0"/>
    <xf numFmtId="183" fontId="6" fillId="0" borderId="0" applyFill="0" applyBorder="0" applyAlignment="0"/>
    <xf numFmtId="0" fontId="6" fillId="0" borderId="0" applyFill="0" applyBorder="0" applyAlignment="0"/>
    <xf numFmtId="185" fontId="6" fillId="0" borderId="0" applyFill="0" applyBorder="0" applyAlignment="0"/>
    <xf numFmtId="183" fontId="6" fillId="0" borderId="0" applyFill="0" applyBorder="0" applyAlignment="0"/>
    <xf numFmtId="0" fontId="6" fillId="0" borderId="5" applyNumberFormat="0" applyFont="0"/>
    <xf numFmtId="0" fontId="23" fillId="0" borderId="0" applyNumberFormat="0" applyFont="0" applyFill="0" applyBorder="0" applyAlignment="0" applyProtection="0">
      <alignment horizontal="left"/>
    </xf>
    <xf numFmtId="15" fontId="23" fillId="0" borderId="0" applyFont="0" applyFill="0" applyBorder="0" applyAlignment="0" applyProtection="0"/>
    <xf numFmtId="4" fontId="23" fillId="0" borderId="0" applyFont="0" applyFill="0" applyBorder="0" applyAlignment="0" applyProtection="0"/>
    <xf numFmtId="0" fontId="17" fillId="0" borderId="17">
      <alignment horizontal="center"/>
    </xf>
    <xf numFmtId="3" fontId="23" fillId="0" borderId="0" applyFont="0" applyFill="0" applyBorder="0" applyAlignment="0" applyProtection="0"/>
    <xf numFmtId="0" fontId="23" fillId="27" borderId="0" applyNumberFormat="0" applyFont="0" applyBorder="0" applyAlignment="0" applyProtection="0"/>
    <xf numFmtId="37" fontId="44" fillId="0" borderId="0"/>
    <xf numFmtId="1" fontId="6" fillId="0" borderId="18" applyNumberFormat="0" applyFill="0" applyAlignment="0" applyProtection="0">
      <alignment horizontal="center" vertical="center"/>
    </xf>
    <xf numFmtId="188" fontId="45" fillId="0" borderId="0" applyNumberFormat="0" applyFill="0" applyBorder="0" applyAlignment="0" applyProtection="0">
      <alignment horizontal="left"/>
    </xf>
    <xf numFmtId="0" fontId="6" fillId="0" borderId="5" applyNumberFormat="0"/>
    <xf numFmtId="0" fontId="46" fillId="0" borderId="19"/>
    <xf numFmtId="0" fontId="6" fillId="28" borderId="0"/>
    <xf numFmtId="0" fontId="6" fillId="0" borderId="0" applyNumberFormat="0" applyFill="0" applyBorder="0" applyAlignment="0" applyProtection="0"/>
    <xf numFmtId="181" fontId="11" fillId="0" borderId="0"/>
    <xf numFmtId="0" fontId="8" fillId="0" borderId="20"/>
    <xf numFmtId="40" fontId="47" fillId="0" borderId="0" applyBorder="0">
      <alignment horizontal="right"/>
    </xf>
    <xf numFmtId="49" fontId="22" fillId="0" borderId="0" applyFill="0" applyBorder="0" applyAlignment="0"/>
    <xf numFmtId="189" fontId="6" fillId="0" borderId="0" applyFill="0" applyBorder="0" applyAlignment="0"/>
    <xf numFmtId="0" fontId="6" fillId="0" borderId="0" applyFill="0" applyBorder="0" applyAlignment="0"/>
    <xf numFmtId="0" fontId="48" fillId="29" borderId="5"/>
    <xf numFmtId="0" fontId="49" fillId="0" borderId="0" applyNumberFormat="0" applyFill="0" applyBorder="0" applyAlignment="0" applyProtection="0"/>
    <xf numFmtId="0" fontId="50" fillId="0" borderId="21" applyNumberFormat="0" applyFill="0" applyAlignment="0" applyProtection="0"/>
    <xf numFmtId="0" fontId="77" fillId="0" borderId="28" applyNumberFormat="0" applyFill="0" applyAlignment="0" applyProtection="0"/>
    <xf numFmtId="180" fontId="3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3" fontId="2" fillId="0" borderId="0" applyFont="0" applyFill="0" applyBorder="0" applyAlignment="0" applyProtection="0"/>
    <xf numFmtId="190" fontId="52" fillId="0" borderId="0" applyFont="0" applyFill="0" applyBorder="0" applyAlignment="0" applyProtection="0"/>
    <xf numFmtId="191" fontId="52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9" fontId="55" fillId="0" borderId="0" applyFont="0" applyFill="0" applyBorder="0" applyAlignment="0" applyProtection="0"/>
    <xf numFmtId="0" fontId="2" fillId="0" borderId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/>
    <xf numFmtId="0" fontId="56" fillId="0" borderId="0"/>
    <xf numFmtId="0" fontId="6" fillId="0" borderId="0"/>
    <xf numFmtId="43" fontId="57" fillId="0" borderId="0" applyFont="0" applyFill="0" applyBorder="0" applyAlignment="0" applyProtection="0"/>
    <xf numFmtId="0" fontId="58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9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0" fontId="82" fillId="0" borderId="0"/>
    <xf numFmtId="9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0" fontId="82" fillId="0" borderId="0"/>
    <xf numFmtId="0" fontId="82" fillId="0" borderId="0"/>
    <xf numFmtId="9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0" fontId="82" fillId="0" borderId="0"/>
    <xf numFmtId="0" fontId="82" fillId="0" borderId="0"/>
    <xf numFmtId="9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0" fontId="82" fillId="0" borderId="0"/>
    <xf numFmtId="9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0" fontId="82" fillId="0" borderId="0"/>
    <xf numFmtId="9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0" fontId="82" fillId="0" borderId="0"/>
    <xf numFmtId="9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0" fontId="82" fillId="0" borderId="0"/>
    <xf numFmtId="0" fontId="82" fillId="0" borderId="0"/>
    <xf numFmtId="9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43" fontId="82" fillId="0" borderId="0" applyFont="0" applyFill="0" applyBorder="0" applyAlignment="0" applyProtection="0"/>
  </cellStyleXfs>
  <cellXfs count="303">
    <xf numFmtId="0" fontId="0" fillId="0" borderId="0" xfId="0"/>
    <xf numFmtId="37" fontId="8" fillId="0" borderId="0" xfId="0" applyNumberFormat="1" applyFont="1" applyFill="1" applyAlignment="1">
      <alignment horizontal="left" vertical="center"/>
    </xf>
    <xf numFmtId="37" fontId="9" fillId="0" borderId="0" xfId="0" applyNumberFormat="1" applyFont="1" applyFill="1" applyAlignment="1">
      <alignment horizontal="left" vertical="center"/>
    </xf>
    <xf numFmtId="37" fontId="9" fillId="0" borderId="0" xfId="0" applyNumberFormat="1" applyFont="1" applyFill="1" applyAlignment="1">
      <alignment horizontal="center" vertical="center"/>
    </xf>
    <xf numFmtId="175" fontId="9" fillId="0" borderId="0" xfId="0" applyNumberFormat="1" applyFont="1" applyFill="1" applyAlignment="1">
      <alignment horizontal="centerContinuous" vertical="center"/>
    </xf>
    <xf numFmtId="0" fontId="9" fillId="0" borderId="0" xfId="0" applyFont="1" applyFill="1" applyAlignment="1">
      <alignment vertical="center"/>
    </xf>
    <xf numFmtId="37" fontId="8" fillId="0" borderId="22" xfId="0" applyNumberFormat="1" applyFont="1" applyFill="1" applyBorder="1" applyAlignment="1">
      <alignment horizontal="left" vertical="center"/>
    </xf>
    <xf numFmtId="37" fontId="9" fillId="0" borderId="22" xfId="0" applyNumberFormat="1" applyFont="1" applyFill="1" applyBorder="1" applyAlignment="1">
      <alignment horizontal="left" vertical="center"/>
    </xf>
    <xf numFmtId="37" fontId="9" fillId="0" borderId="22" xfId="0" applyNumberFormat="1" applyFont="1" applyFill="1" applyBorder="1" applyAlignment="1">
      <alignment horizontal="center" vertical="center"/>
    </xf>
    <xf numFmtId="175" fontId="9" fillId="0" borderId="22" xfId="0" applyNumberFormat="1" applyFont="1" applyFill="1" applyBorder="1" applyAlignment="1">
      <alignment horizontal="centerContinuous" vertical="center"/>
    </xf>
    <xf numFmtId="175" fontId="8" fillId="0" borderId="0" xfId="0" applyNumberFormat="1" applyFont="1" applyFill="1" applyAlignment="1">
      <alignment vertical="center"/>
    </xf>
    <xf numFmtId="175" fontId="8" fillId="0" borderId="0" xfId="367" quotePrefix="1" applyNumberFormat="1" applyFont="1" applyFill="1" applyBorder="1" applyAlignment="1">
      <alignment horizontal="right" vertical="center"/>
    </xf>
    <xf numFmtId="175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75" fontId="8" fillId="0" borderId="22" xfId="0" applyNumberFormat="1" applyFont="1" applyFill="1" applyBorder="1" applyAlignment="1">
      <alignment horizontal="right" vertical="center"/>
    </xf>
    <xf numFmtId="175" fontId="8" fillId="0" borderId="0" xfId="0" applyNumberFormat="1" applyFont="1" applyFill="1" applyBorder="1" applyAlignment="1">
      <alignment horizontal="right" vertical="center"/>
    </xf>
    <xf numFmtId="37" fontId="9" fillId="0" borderId="0" xfId="0" applyNumberFormat="1" applyFont="1" applyFill="1" applyBorder="1" applyAlignment="1">
      <alignment horizontal="center" vertical="center"/>
    </xf>
    <xf numFmtId="37" fontId="9" fillId="0" borderId="0" xfId="0" applyNumberFormat="1" applyFont="1" applyFill="1" applyBorder="1" applyAlignment="1">
      <alignment vertical="center"/>
    </xf>
    <xf numFmtId="175" fontId="9" fillId="0" borderId="0" xfId="0" applyNumberFormat="1" applyFont="1" applyFill="1" applyAlignment="1">
      <alignment vertical="center"/>
    </xf>
    <xf numFmtId="175" fontId="9" fillId="0" borderId="0" xfId="367" applyNumberFormat="1" applyFont="1" applyFill="1" applyBorder="1" applyAlignment="1">
      <alignment horizontal="right" vertical="center"/>
    </xf>
    <xf numFmtId="3" fontId="9" fillId="0" borderId="0" xfId="75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173" fontId="9" fillId="0" borderId="0" xfId="0" applyNumberFormat="1" applyFont="1" applyFill="1" applyAlignment="1">
      <alignment vertical="center"/>
    </xf>
    <xf numFmtId="175" fontId="9" fillId="0" borderId="0" xfId="0" applyNumberFormat="1" applyFont="1" applyFill="1" applyBorder="1" applyAlignment="1">
      <alignment horizontal="center" vertical="center"/>
    </xf>
    <xf numFmtId="37" fontId="9" fillId="0" borderId="0" xfId="0" applyNumberFormat="1" applyFont="1" applyFill="1" applyBorder="1" applyAlignment="1">
      <alignment horizontal="left" vertical="center"/>
    </xf>
    <xf numFmtId="172" fontId="9" fillId="0" borderId="0" xfId="75" applyNumberFormat="1" applyFont="1" applyFill="1" applyAlignment="1">
      <alignment vertical="center"/>
    </xf>
    <xf numFmtId="37" fontId="8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37" fontId="9" fillId="0" borderId="0" xfId="367" applyNumberFormat="1" applyFont="1" applyFill="1" applyBorder="1" applyAlignment="1">
      <alignment horizontal="center" vertical="center"/>
    </xf>
    <xf numFmtId="173" fontId="9" fillId="0" borderId="0" xfId="0" applyNumberFormat="1" applyFont="1" applyFill="1" applyAlignment="1">
      <alignment horizontal="center" vertical="center"/>
    </xf>
    <xf numFmtId="173" fontId="9" fillId="0" borderId="0" xfId="0" applyNumberFormat="1" applyFont="1" applyFill="1" applyAlignment="1">
      <alignment horizontal="left" vertical="center"/>
    </xf>
    <xf numFmtId="173" fontId="9" fillId="0" borderId="0" xfId="0" applyNumberFormat="1" applyFont="1" applyFill="1" applyAlignment="1">
      <alignment horizontal="centerContinuous" vertical="center"/>
    </xf>
    <xf numFmtId="37" fontId="9" fillId="0" borderId="0" xfId="0" applyNumberFormat="1" applyFont="1" applyFill="1" applyAlignment="1">
      <alignment horizontal="centerContinuous" vertical="center"/>
    </xf>
    <xf numFmtId="172" fontId="9" fillId="0" borderId="0" xfId="0" applyNumberFormat="1" applyFont="1" applyFill="1" applyAlignment="1">
      <alignment horizontal="centerContinuous" vertical="center"/>
    </xf>
    <xf numFmtId="37" fontId="9" fillId="0" borderId="0" xfId="0" applyNumberFormat="1" applyFont="1" applyFill="1" applyAlignment="1">
      <alignment vertical="center"/>
    </xf>
    <xf numFmtId="173" fontId="8" fillId="0" borderId="0" xfId="0" applyNumberFormat="1" applyFont="1" applyFill="1" applyAlignment="1">
      <alignment horizontal="left" vertical="center"/>
    </xf>
    <xf numFmtId="173" fontId="9" fillId="0" borderId="22" xfId="0" applyNumberFormat="1" applyFont="1" applyFill="1" applyBorder="1" applyAlignment="1">
      <alignment horizontal="center" vertical="center"/>
    </xf>
    <xf numFmtId="173" fontId="9" fillId="0" borderId="22" xfId="0" applyNumberFormat="1" applyFont="1" applyFill="1" applyBorder="1" applyAlignment="1">
      <alignment horizontal="left" vertical="center"/>
    </xf>
    <xf numFmtId="173" fontId="9" fillId="0" borderId="22" xfId="0" applyNumberFormat="1" applyFont="1" applyFill="1" applyBorder="1" applyAlignment="1">
      <alignment horizontal="centerContinuous" vertical="center"/>
    </xf>
    <xf numFmtId="37" fontId="9" fillId="0" borderId="22" xfId="0" applyNumberFormat="1" applyFont="1" applyFill="1" applyBorder="1" applyAlignment="1">
      <alignment horizontal="centerContinuous" vertical="center"/>
    </xf>
    <xf numFmtId="172" fontId="9" fillId="0" borderId="22" xfId="0" applyNumberFormat="1" applyFont="1" applyFill="1" applyBorder="1" applyAlignment="1">
      <alignment horizontal="centerContinuous" vertical="center"/>
    </xf>
    <xf numFmtId="37" fontId="10" fillId="0" borderId="0" xfId="0" applyNumberFormat="1" applyFont="1" applyFill="1" applyAlignment="1">
      <alignment horizontal="centerContinuous" vertical="center"/>
    </xf>
    <xf numFmtId="37" fontId="10" fillId="0" borderId="0" xfId="0" applyNumberFormat="1" applyFont="1" applyFill="1" applyAlignment="1">
      <alignment horizontal="center" vertical="center"/>
    </xf>
    <xf numFmtId="37" fontId="10" fillId="0" borderId="0" xfId="0" applyNumberFormat="1" applyFont="1" applyFill="1" applyAlignment="1">
      <alignment vertical="center"/>
    </xf>
    <xf numFmtId="173" fontId="8" fillId="0" borderId="0" xfId="0" applyNumberFormat="1" applyFont="1" applyFill="1" applyBorder="1" applyAlignment="1">
      <alignment horizontal="center" vertical="center" wrapText="1"/>
    </xf>
    <xf numFmtId="37" fontId="8" fillId="0" borderId="0" xfId="0" applyNumberFormat="1" applyFont="1" applyFill="1" applyAlignment="1">
      <alignment horizontal="right" vertical="center"/>
    </xf>
    <xf numFmtId="37" fontId="8" fillId="0" borderId="0" xfId="0" applyNumberFormat="1" applyFont="1" applyFill="1" applyAlignment="1">
      <alignment horizontal="center" vertical="center"/>
    </xf>
    <xf numFmtId="173" fontId="8" fillId="0" borderId="0" xfId="0" applyNumberFormat="1" applyFont="1" applyFill="1" applyBorder="1" applyAlignment="1">
      <alignment horizontal="center" vertical="center"/>
    </xf>
    <xf numFmtId="173" fontId="8" fillId="0" borderId="0" xfId="0" applyNumberFormat="1" applyFont="1" applyFill="1" applyAlignment="1">
      <alignment horizontal="right" vertical="center"/>
    </xf>
    <xf numFmtId="173" fontId="8" fillId="0" borderId="0" xfId="0" applyNumberFormat="1" applyFont="1" applyFill="1" applyAlignment="1">
      <alignment horizontal="center" vertical="center" wrapText="1"/>
    </xf>
    <xf numFmtId="173" fontId="8" fillId="0" borderId="0" xfId="0" applyNumberFormat="1" applyFont="1" applyFill="1" applyAlignment="1">
      <alignment horizontal="right" vertical="center" wrapText="1"/>
    </xf>
    <xf numFmtId="37" fontId="8" fillId="0" borderId="0" xfId="0" applyNumberFormat="1" applyFont="1" applyFill="1" applyAlignment="1">
      <alignment horizontal="right" vertical="center" wrapText="1"/>
    </xf>
    <xf numFmtId="37" fontId="8" fillId="0" borderId="0" xfId="0" quotePrefix="1" applyNumberFormat="1" applyFont="1" applyFill="1" applyBorder="1" applyAlignment="1">
      <alignment horizontal="right" vertical="center"/>
    </xf>
    <xf numFmtId="0" fontId="9" fillId="0" borderId="0" xfId="367" applyFont="1" applyFill="1" applyBorder="1" applyAlignment="1">
      <alignment vertical="center"/>
    </xf>
    <xf numFmtId="37" fontId="9" fillId="0" borderId="0" xfId="367" applyNumberFormat="1" applyFont="1" applyFill="1" applyBorder="1" applyAlignment="1">
      <alignment vertical="center"/>
    </xf>
    <xf numFmtId="173" fontId="8" fillId="0" borderId="22" xfId="0" applyNumberFormat="1" applyFont="1" applyFill="1" applyBorder="1" applyAlignment="1">
      <alignment horizontal="right" vertical="center" wrapText="1"/>
    </xf>
    <xf numFmtId="37" fontId="8" fillId="0" borderId="0" xfId="0" applyNumberFormat="1" applyFont="1" applyFill="1" applyAlignment="1">
      <alignment vertical="center"/>
    </xf>
    <xf numFmtId="173" fontId="9" fillId="0" borderId="0" xfId="0" applyNumberFormat="1" applyFont="1" applyFill="1" applyBorder="1" applyAlignment="1">
      <alignment horizontal="right" vertical="center"/>
    </xf>
    <xf numFmtId="173" fontId="9" fillId="0" borderId="22" xfId="0" applyNumberFormat="1" applyFont="1" applyFill="1" applyBorder="1" applyAlignment="1">
      <alignment horizontal="right" vertical="center"/>
    </xf>
    <xf numFmtId="173" fontId="9" fillId="0" borderId="0" xfId="0" applyNumberFormat="1" applyFont="1" applyFill="1" applyAlignment="1">
      <alignment horizontal="right" vertical="center"/>
    </xf>
    <xf numFmtId="173" fontId="9" fillId="0" borderId="0" xfId="0" applyNumberFormat="1" applyFont="1" applyFill="1" applyBorder="1" applyAlignment="1">
      <alignment vertical="center"/>
    </xf>
    <xf numFmtId="173" fontId="9" fillId="0" borderId="22" xfId="0" applyNumberFormat="1" applyFont="1" applyFill="1" applyBorder="1" applyAlignment="1">
      <alignment vertical="center"/>
    </xf>
    <xf numFmtId="173" fontId="9" fillId="0" borderId="0" xfId="0" applyNumberFormat="1" applyFont="1" applyFill="1" applyBorder="1" applyAlignment="1">
      <alignment horizontal="center" vertical="center"/>
    </xf>
    <xf numFmtId="173" fontId="9" fillId="0" borderId="23" xfId="0" applyNumberFormat="1" applyFont="1" applyFill="1" applyBorder="1" applyAlignment="1">
      <alignment vertical="center"/>
    </xf>
    <xf numFmtId="173" fontId="8" fillId="0" borderId="0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Border="1" applyAlignment="1">
      <alignment vertical="center"/>
    </xf>
    <xf numFmtId="175" fontId="9" fillId="0" borderId="0" xfId="221" applyNumberFormat="1" applyFont="1" applyFill="1" applyBorder="1" applyAlignment="1">
      <alignment horizontal="right" vertical="center"/>
    </xf>
    <xf numFmtId="37" fontId="10" fillId="0" borderId="0" xfId="0" applyNumberFormat="1" applyFont="1" applyFill="1" applyBorder="1" applyAlignment="1">
      <alignment horizontal="center" vertical="center"/>
    </xf>
    <xf numFmtId="175" fontId="9" fillId="0" borderId="0" xfId="0" applyNumberFormat="1" applyFont="1" applyFill="1" applyBorder="1" applyAlignment="1">
      <alignment horizontal="right" vertical="center"/>
    </xf>
    <xf numFmtId="175" fontId="9" fillId="0" borderId="22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175" fontId="9" fillId="0" borderId="23" xfId="0" applyNumberFormat="1" applyFont="1" applyFill="1" applyBorder="1" applyAlignment="1">
      <alignment horizontal="right" vertical="center"/>
    </xf>
    <xf numFmtId="176" fontId="9" fillId="0" borderId="0" xfId="0" applyNumberFormat="1" applyFont="1" applyFill="1" applyBorder="1" applyAlignment="1">
      <alignment horizontal="right" vertical="center"/>
    </xf>
    <xf numFmtId="176" fontId="9" fillId="0" borderId="0" xfId="221" applyNumberFormat="1" applyFont="1" applyFill="1" applyBorder="1" applyAlignment="1">
      <alignment horizontal="right" vertical="center"/>
    </xf>
    <xf numFmtId="0" fontId="9" fillId="0" borderId="0" xfId="367" applyFont="1" applyFill="1" applyAlignment="1">
      <alignment vertical="center"/>
    </xf>
    <xf numFmtId="0" fontId="9" fillId="0" borderId="0" xfId="367" applyFont="1" applyFill="1" applyAlignment="1">
      <alignment horizontal="centerContinuous" vertical="center"/>
    </xf>
    <xf numFmtId="172" fontId="9" fillId="0" borderId="0" xfId="367" applyNumberFormat="1" applyFont="1" applyFill="1" applyAlignment="1">
      <alignment horizontal="right" vertical="center"/>
    </xf>
    <xf numFmtId="175" fontId="9" fillId="0" borderId="0" xfId="367" applyNumberFormat="1" applyFont="1" applyFill="1" applyAlignment="1">
      <alignment horizontal="centerContinuous" vertical="center"/>
    </xf>
    <xf numFmtId="172" fontId="9" fillId="0" borderId="0" xfId="367" applyNumberFormat="1" applyFont="1" applyFill="1" applyAlignment="1">
      <alignment horizontal="centerContinuous" vertical="center"/>
    </xf>
    <xf numFmtId="3" fontId="8" fillId="0" borderId="0" xfId="367" applyNumberFormat="1" applyFont="1" applyFill="1" applyAlignment="1">
      <alignment horizontal="left" vertical="center"/>
    </xf>
    <xf numFmtId="0" fontId="9" fillId="0" borderId="22" xfId="367" applyFont="1" applyFill="1" applyBorder="1" applyAlignment="1">
      <alignment horizontal="centerContinuous" vertical="center"/>
    </xf>
    <xf numFmtId="172" fontId="9" fillId="0" borderId="22" xfId="367" applyNumberFormat="1" applyFont="1" applyFill="1" applyBorder="1" applyAlignment="1">
      <alignment horizontal="right" vertical="center"/>
    </xf>
    <xf numFmtId="175" fontId="9" fillId="0" borderId="22" xfId="367" applyNumberFormat="1" applyFont="1" applyFill="1" applyBorder="1" applyAlignment="1">
      <alignment horizontal="centerContinuous" vertical="center"/>
    </xf>
    <xf numFmtId="172" fontId="9" fillId="0" borderId="22" xfId="367" applyNumberFormat="1" applyFont="1" applyFill="1" applyBorder="1" applyAlignment="1">
      <alignment horizontal="centerContinuous" vertical="center"/>
    </xf>
    <xf numFmtId="3" fontId="8" fillId="0" borderId="0" xfId="0" applyNumberFormat="1" applyFont="1" applyFill="1" applyBorder="1" applyAlignment="1">
      <alignment horizontal="left" vertical="center"/>
    </xf>
    <xf numFmtId="0" fontId="9" fillId="0" borderId="0" xfId="367" applyFont="1" applyFill="1" applyBorder="1" applyAlignment="1">
      <alignment horizontal="centerContinuous" vertical="center"/>
    </xf>
    <xf numFmtId="172" fontId="9" fillId="0" borderId="0" xfId="367" applyNumberFormat="1" applyFont="1" applyFill="1" applyBorder="1" applyAlignment="1">
      <alignment horizontal="right" vertical="center"/>
    </xf>
    <xf numFmtId="175" fontId="9" fillId="0" borderId="0" xfId="367" applyNumberFormat="1" applyFont="1" applyFill="1" applyBorder="1" applyAlignment="1">
      <alignment horizontal="centerContinuous" vertical="center"/>
    </xf>
    <xf numFmtId="172" fontId="9" fillId="0" borderId="0" xfId="367" applyNumberFormat="1" applyFont="1" applyFill="1" applyBorder="1" applyAlignment="1">
      <alignment horizontal="centerContinuous" vertical="center"/>
    </xf>
    <xf numFmtId="0" fontId="9" fillId="0" borderId="0" xfId="367" applyFont="1" applyFill="1" applyAlignment="1">
      <alignment horizontal="center" vertical="center"/>
    </xf>
    <xf numFmtId="175" fontId="8" fillId="0" borderId="0" xfId="367" applyNumberFormat="1" applyFont="1" applyFill="1" applyBorder="1" applyAlignment="1">
      <alignment horizontal="right" vertical="center"/>
    </xf>
    <xf numFmtId="175" fontId="8" fillId="0" borderId="0" xfId="367" applyNumberFormat="1" applyFont="1" applyFill="1" applyAlignment="1">
      <alignment vertical="center"/>
    </xf>
    <xf numFmtId="0" fontId="10" fillId="0" borderId="0" xfId="367" applyFont="1" applyFill="1" applyAlignment="1">
      <alignment vertical="center"/>
    </xf>
    <xf numFmtId="0" fontId="10" fillId="0" borderId="0" xfId="367" applyFont="1" applyFill="1" applyBorder="1" applyAlignment="1">
      <alignment horizontal="center" vertical="center"/>
    </xf>
    <xf numFmtId="0" fontId="8" fillId="0" borderId="22" xfId="367" applyFont="1" applyFill="1" applyBorder="1" applyAlignment="1">
      <alignment horizontal="center" vertical="center"/>
    </xf>
    <xf numFmtId="172" fontId="8" fillId="0" borderId="22" xfId="0" applyNumberFormat="1" applyFont="1" applyFill="1" applyBorder="1" applyAlignment="1">
      <alignment horizontal="right" vertical="center"/>
    </xf>
    <xf numFmtId="174" fontId="8" fillId="0" borderId="0" xfId="0" applyNumberFormat="1" applyFont="1" applyFill="1" applyBorder="1" applyAlignment="1">
      <alignment horizontal="right" vertical="center"/>
    </xf>
    <xf numFmtId="0" fontId="8" fillId="0" borderId="0" xfId="367" applyFont="1" applyFill="1" applyAlignment="1">
      <alignment vertical="center"/>
    </xf>
    <xf numFmtId="0" fontId="8" fillId="0" borderId="0" xfId="367" applyFont="1" applyFill="1" applyBorder="1" applyAlignment="1">
      <alignment horizontal="center" vertical="center"/>
    </xf>
    <xf numFmtId="175" fontId="9" fillId="0" borderId="0" xfId="367" applyNumberFormat="1" applyFont="1" applyFill="1" applyAlignment="1">
      <alignment vertical="center"/>
    </xf>
    <xf numFmtId="37" fontId="9" fillId="0" borderId="0" xfId="367" applyNumberFormat="1" applyFont="1" applyFill="1" applyAlignment="1">
      <alignment vertical="center"/>
    </xf>
    <xf numFmtId="37" fontId="9" fillId="0" borderId="0" xfId="367" applyNumberFormat="1" applyFont="1" applyFill="1" applyAlignment="1">
      <alignment horizontal="center" vertical="center"/>
    </xf>
    <xf numFmtId="0" fontId="8" fillId="0" borderId="0" xfId="367" applyFont="1" applyFill="1" applyBorder="1" applyAlignment="1">
      <alignment vertical="center"/>
    </xf>
    <xf numFmtId="0" fontId="9" fillId="0" borderId="0" xfId="367" applyFont="1" applyFill="1" applyBorder="1" applyAlignment="1">
      <alignment horizontal="center" vertical="center"/>
    </xf>
    <xf numFmtId="175" fontId="9" fillId="0" borderId="0" xfId="344" applyNumberFormat="1" applyFont="1" applyFill="1" applyAlignment="1">
      <alignment horizontal="right" vertical="center"/>
    </xf>
    <xf numFmtId="172" fontId="9" fillId="0" borderId="0" xfId="367" applyNumberFormat="1" applyFont="1" applyFill="1" applyAlignment="1">
      <alignment vertical="center"/>
    </xf>
    <xf numFmtId="0" fontId="9" fillId="0" borderId="0" xfId="367" applyFont="1" applyFill="1" applyBorder="1" applyAlignment="1">
      <alignment horizontal="left" vertical="center"/>
    </xf>
    <xf numFmtId="175" fontId="9" fillId="0" borderId="0" xfId="367" applyNumberFormat="1" applyFont="1" applyFill="1" applyAlignment="1">
      <alignment horizontal="right" vertical="center"/>
    </xf>
    <xf numFmtId="0" fontId="9" fillId="0" borderId="22" xfId="0" applyFont="1" applyFill="1" applyBorder="1" applyAlignment="1">
      <alignment horizontal="centerContinuous" vertical="center"/>
    </xf>
    <xf numFmtId="37" fontId="9" fillId="0" borderId="0" xfId="367" applyNumberFormat="1" applyFont="1" applyFill="1" applyBorder="1" applyAlignment="1">
      <alignment horizontal="left" vertical="center"/>
    </xf>
    <xf numFmtId="9" fontId="9" fillId="0" borderId="0" xfId="373" applyFont="1" applyFill="1" applyBorder="1" applyAlignment="1">
      <alignment horizontal="left" vertical="center"/>
    </xf>
    <xf numFmtId="175" fontId="9" fillId="0" borderId="0" xfId="344" applyNumberFormat="1" applyFont="1" applyFill="1" applyAlignment="1">
      <alignment horizontal="center" vertical="center"/>
    </xf>
    <xf numFmtId="167" fontId="9" fillId="0" borderId="0" xfId="0" applyNumberFormat="1" applyFont="1" applyFill="1" applyAlignment="1">
      <alignment horizontal="right" vertical="center"/>
    </xf>
    <xf numFmtId="175" fontId="8" fillId="0" borderId="0" xfId="367" applyNumberFormat="1" applyFont="1" applyFill="1" applyBorder="1" applyAlignment="1">
      <alignment vertical="center"/>
    </xf>
    <xf numFmtId="172" fontId="8" fillId="0" borderId="0" xfId="367" applyNumberFormat="1" applyFont="1" applyFill="1" applyBorder="1" applyAlignment="1">
      <alignment horizontal="right" vertical="center"/>
    </xf>
    <xf numFmtId="175" fontId="9" fillId="0" borderId="0" xfId="367" applyNumberFormat="1" applyFont="1" applyFill="1" applyAlignment="1">
      <alignment horizontal="center" vertical="center"/>
    </xf>
    <xf numFmtId="179" fontId="9" fillId="0" borderId="0" xfId="367" applyNumberFormat="1" applyFont="1" applyFill="1" applyAlignment="1">
      <alignment horizontal="right" vertical="center"/>
    </xf>
    <xf numFmtId="179" fontId="9" fillId="0" borderId="0" xfId="367" applyNumberFormat="1" applyFont="1" applyFill="1" applyAlignment="1">
      <alignment vertical="center"/>
    </xf>
    <xf numFmtId="3" fontId="9" fillId="0" borderId="0" xfId="75" quotePrefix="1" applyNumberFormat="1" applyFont="1" applyFill="1" applyBorder="1" applyAlignment="1">
      <alignment horizontal="center" vertical="center"/>
    </xf>
    <xf numFmtId="172" fontId="9" fillId="0" borderId="0" xfId="75" quotePrefix="1" applyNumberFormat="1" applyFont="1" applyFill="1" applyBorder="1" applyAlignment="1">
      <alignment horizontal="right" vertical="center"/>
    </xf>
    <xf numFmtId="172" fontId="9" fillId="0" borderId="0" xfId="75" applyNumberFormat="1" applyFont="1" applyFill="1" applyBorder="1" applyAlignment="1">
      <alignment vertical="center"/>
    </xf>
    <xf numFmtId="172" fontId="9" fillId="0" borderId="0" xfId="75" applyNumberFormat="1" applyFont="1" applyFill="1" applyBorder="1" applyAlignment="1">
      <alignment horizontal="right" vertical="center"/>
    </xf>
    <xf numFmtId="172" fontId="9" fillId="0" borderId="0" xfId="0" quotePrefix="1" applyNumberFormat="1" applyFont="1" applyFill="1" applyBorder="1" applyAlignment="1">
      <alignment horizontal="right" vertical="center"/>
    </xf>
    <xf numFmtId="172" fontId="9" fillId="0" borderId="0" xfId="367" applyNumberFormat="1" applyFont="1" applyFill="1" applyBorder="1" applyAlignment="1">
      <alignment vertical="center"/>
    </xf>
    <xf numFmtId="172" fontId="9" fillId="0" borderId="0" xfId="344" applyNumberFormat="1" applyFont="1" applyFill="1" applyAlignment="1">
      <alignment horizontal="right" vertical="center"/>
    </xf>
    <xf numFmtId="172" fontId="9" fillId="0" borderId="22" xfId="75" applyNumberFormat="1" applyFont="1" applyFill="1" applyBorder="1" applyAlignment="1">
      <alignment horizontal="right" vertical="center"/>
    </xf>
    <xf numFmtId="175" fontId="9" fillId="0" borderId="22" xfId="344" applyNumberFormat="1" applyFont="1" applyFill="1" applyBorder="1" applyAlignment="1">
      <alignment horizontal="right" vertical="center"/>
    </xf>
    <xf numFmtId="172" fontId="9" fillId="0" borderId="22" xfId="75" quotePrefix="1" applyNumberFormat="1" applyFont="1" applyFill="1" applyBorder="1" applyAlignment="1">
      <alignment horizontal="right" vertical="center"/>
    </xf>
    <xf numFmtId="0" fontId="9" fillId="0" borderId="0" xfId="367" applyFont="1" applyFill="1" applyBorder="1" applyAlignment="1">
      <alignment vertical="top"/>
    </xf>
    <xf numFmtId="177" fontId="9" fillId="0" borderId="0" xfId="367" applyNumberFormat="1" applyFont="1" applyFill="1" applyBorder="1" applyAlignment="1">
      <alignment horizontal="center" vertical="center"/>
    </xf>
    <xf numFmtId="0" fontId="9" fillId="0" borderId="0" xfId="367" applyFont="1" applyFill="1" applyBorder="1" applyAlignment="1">
      <alignment horizontal="left" vertical="top"/>
    </xf>
    <xf numFmtId="37" fontId="9" fillId="0" borderId="0" xfId="367" applyNumberFormat="1" applyFont="1" applyFill="1" applyBorder="1" applyAlignment="1">
      <alignment horizontal="left" vertical="top"/>
    </xf>
    <xf numFmtId="37" fontId="9" fillId="0" borderId="0" xfId="367" applyNumberFormat="1" applyFont="1" applyFill="1" applyBorder="1" applyAlignment="1">
      <alignment horizontal="center" vertical="top"/>
    </xf>
    <xf numFmtId="175" fontId="9" fillId="0" borderId="0" xfId="75" quotePrefix="1" applyNumberFormat="1" applyFont="1" applyFill="1" applyBorder="1" applyAlignment="1">
      <alignment horizontal="right" vertical="top"/>
    </xf>
    <xf numFmtId="172" fontId="9" fillId="0" borderId="0" xfId="75" quotePrefix="1" applyNumberFormat="1" applyFont="1" applyFill="1" applyBorder="1" applyAlignment="1">
      <alignment horizontal="right" vertical="top"/>
    </xf>
    <xf numFmtId="172" fontId="9" fillId="0" borderId="23" xfId="75" applyNumberFormat="1" applyFont="1" applyFill="1" applyBorder="1" applyAlignment="1">
      <alignment horizontal="right" vertical="center"/>
    </xf>
    <xf numFmtId="172" fontId="9" fillId="0" borderId="0" xfId="367" applyNumberFormat="1" applyFont="1" applyFill="1" applyAlignment="1">
      <alignment horizontal="center" vertical="center"/>
    </xf>
    <xf numFmtId="4" fontId="9" fillId="0" borderId="0" xfId="367" applyNumberFormat="1" applyFont="1" applyFill="1" applyAlignment="1">
      <alignment horizontal="right" vertical="center"/>
    </xf>
    <xf numFmtId="4" fontId="9" fillId="0" borderId="0" xfId="367" applyNumberFormat="1" applyFont="1" applyFill="1" applyAlignment="1">
      <alignment vertical="center"/>
    </xf>
    <xf numFmtId="4" fontId="9" fillId="0" borderId="0" xfId="367" applyNumberFormat="1" applyFont="1" applyFill="1" applyAlignment="1">
      <alignment horizontal="center" vertical="center"/>
    </xf>
    <xf numFmtId="37" fontId="59" fillId="0" borderId="0" xfId="367" applyNumberFormat="1" applyFont="1" applyFill="1" applyBorder="1" applyAlignment="1">
      <alignment horizontal="center" vertical="center"/>
    </xf>
    <xf numFmtId="193" fontId="9" fillId="0" borderId="22" xfId="75" applyNumberFormat="1" applyFont="1" applyFill="1" applyBorder="1" applyAlignment="1">
      <alignment horizontal="right" vertical="center"/>
    </xf>
    <xf numFmtId="193" fontId="9" fillId="0" borderId="0" xfId="75" applyNumberFormat="1" applyFont="1" applyFill="1" applyBorder="1" applyAlignment="1">
      <alignment horizontal="right" vertical="center"/>
    </xf>
    <xf numFmtId="193" fontId="9" fillId="0" borderId="0" xfId="75" applyNumberFormat="1" applyFont="1" applyFill="1" applyBorder="1" applyAlignment="1">
      <alignment vertical="center"/>
    </xf>
    <xf numFmtId="193" fontId="9" fillId="0" borderId="0" xfId="367" applyNumberFormat="1" applyFont="1" applyFill="1" applyBorder="1" applyAlignment="1">
      <alignment vertical="center"/>
    </xf>
    <xf numFmtId="193" fontId="9" fillId="0" borderId="0" xfId="344" applyNumberFormat="1" applyFont="1" applyFill="1" applyAlignment="1">
      <alignment horizontal="right" vertical="center"/>
    </xf>
    <xf numFmtId="193" fontId="9" fillId="0" borderId="0" xfId="367" applyNumberFormat="1" applyFont="1" applyFill="1" applyAlignment="1">
      <alignment vertical="center"/>
    </xf>
    <xf numFmtId="193" fontId="9" fillId="0" borderId="0" xfId="75" applyNumberFormat="1" applyFont="1" applyFill="1" applyBorder="1" applyAlignment="1">
      <alignment horizontal="center" vertical="center"/>
    </xf>
    <xf numFmtId="193" fontId="9" fillId="0" borderId="0" xfId="367" applyNumberFormat="1" applyFont="1" applyFill="1" applyBorder="1" applyAlignment="1">
      <alignment horizontal="right" vertical="center"/>
    </xf>
    <xf numFmtId="193" fontId="9" fillId="0" borderId="0" xfId="367" applyNumberFormat="1" applyFont="1" applyFill="1" applyBorder="1" applyAlignment="1">
      <alignment horizontal="center" vertical="center"/>
    </xf>
    <xf numFmtId="193" fontId="9" fillId="0" borderId="23" xfId="75" applyNumberFormat="1" applyFont="1" applyFill="1" applyBorder="1" applyAlignment="1">
      <alignment horizontal="right" vertical="center"/>
    </xf>
    <xf numFmtId="193" fontId="9" fillId="0" borderId="0" xfId="75" applyNumberFormat="1" applyFont="1" applyFill="1" applyAlignment="1">
      <alignment vertical="center"/>
    </xf>
    <xf numFmtId="193" fontId="9" fillId="0" borderId="0" xfId="221" applyNumberFormat="1" applyFont="1" applyFill="1" applyBorder="1" applyAlignment="1">
      <alignment horizontal="right" vertical="center"/>
    </xf>
    <xf numFmtId="193" fontId="9" fillId="0" borderId="22" xfId="221" applyNumberFormat="1" applyFont="1" applyFill="1" applyBorder="1" applyAlignment="1">
      <alignment horizontal="right" vertical="center"/>
    </xf>
    <xf numFmtId="193" fontId="8" fillId="0" borderId="22" xfId="0" applyNumberFormat="1" applyFont="1" applyFill="1" applyBorder="1" applyAlignment="1">
      <alignment horizontal="right" vertical="center"/>
    </xf>
    <xf numFmtId="193" fontId="9" fillId="0" borderId="0" xfId="0" applyNumberFormat="1" applyFont="1" applyFill="1" applyAlignment="1">
      <alignment horizontal="right" vertical="center"/>
    </xf>
    <xf numFmtId="193" fontId="9" fillId="0" borderId="22" xfId="0" applyNumberFormat="1" applyFont="1" applyFill="1" applyBorder="1" applyAlignment="1">
      <alignment horizontal="right" vertical="center"/>
    </xf>
    <xf numFmtId="193" fontId="9" fillId="0" borderId="0" xfId="0" applyNumberFormat="1" applyFont="1" applyFill="1" applyBorder="1" applyAlignment="1">
      <alignment horizontal="right" vertical="center"/>
    </xf>
    <xf numFmtId="193" fontId="8" fillId="0" borderId="0" xfId="0" applyNumberFormat="1" applyFont="1" applyFill="1" applyAlignment="1">
      <alignment horizontal="right" vertical="center"/>
    </xf>
    <xf numFmtId="193" fontId="8" fillId="0" borderId="0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Border="1" applyAlignment="1">
      <alignment horizontal="center" vertical="center"/>
    </xf>
    <xf numFmtId="0" fontId="9" fillId="0" borderId="0" xfId="367" quotePrefix="1" applyFont="1" applyFill="1" applyAlignment="1">
      <alignment vertical="center"/>
    </xf>
    <xf numFmtId="37" fontId="9" fillId="0" borderId="22" xfId="367" applyNumberFormat="1" applyFont="1" applyFill="1" applyBorder="1" applyAlignment="1">
      <alignment vertical="center"/>
    </xf>
    <xf numFmtId="0" fontId="8" fillId="0" borderId="22" xfId="367" applyFont="1" applyFill="1" applyBorder="1" applyAlignment="1">
      <alignment vertical="center"/>
    </xf>
    <xf numFmtId="0" fontId="9" fillId="0" borderId="22" xfId="367" applyFont="1" applyFill="1" applyBorder="1" applyAlignment="1">
      <alignment horizontal="center" vertical="center"/>
    </xf>
    <xf numFmtId="193" fontId="9" fillId="0" borderId="22" xfId="367" applyNumberFormat="1" applyFont="1" applyFill="1" applyBorder="1" applyAlignment="1">
      <alignment horizontal="right" vertical="center"/>
    </xf>
    <xf numFmtId="193" fontId="9" fillId="0" borderId="22" xfId="367" applyNumberFormat="1" applyFont="1" applyFill="1" applyBorder="1" applyAlignment="1">
      <alignment horizontal="center" vertical="center"/>
    </xf>
    <xf numFmtId="193" fontId="9" fillId="0" borderId="22" xfId="367" applyNumberFormat="1" applyFont="1" applyFill="1" applyBorder="1" applyAlignment="1">
      <alignment vertical="center"/>
    </xf>
    <xf numFmtId="37" fontId="9" fillId="0" borderId="22" xfId="0" applyNumberFormat="1" applyFont="1" applyFill="1" applyBorder="1" applyAlignment="1">
      <alignment vertical="center"/>
    </xf>
    <xf numFmtId="0" fontId="9" fillId="0" borderId="22" xfId="0" applyFont="1" applyFill="1" applyBorder="1" applyAlignment="1">
      <alignment vertical="center"/>
    </xf>
    <xf numFmtId="193" fontId="8" fillId="0" borderId="0" xfId="367" applyNumberFormat="1" applyFont="1" applyFill="1" applyBorder="1" applyAlignment="1">
      <alignment vertical="center"/>
    </xf>
    <xf numFmtId="175" fontId="8" fillId="0" borderId="0" xfId="0" quotePrefix="1" applyNumberFormat="1" applyFont="1" applyFill="1" applyBorder="1" applyAlignment="1">
      <alignment horizontal="right" vertical="center"/>
    </xf>
    <xf numFmtId="3" fontId="8" fillId="0" borderId="22" xfId="0" applyNumberFormat="1" applyFont="1" applyFill="1" applyBorder="1" applyAlignment="1">
      <alignment horizontal="left" vertical="center"/>
    </xf>
    <xf numFmtId="178" fontId="9" fillId="0" borderId="0" xfId="75" applyNumberFormat="1" applyFont="1" applyFill="1" applyBorder="1" applyAlignment="1">
      <alignment horizontal="center" vertical="center"/>
    </xf>
    <xf numFmtId="175" fontId="9" fillId="0" borderId="22" xfId="221" applyNumberFormat="1" applyFont="1" applyFill="1" applyBorder="1" applyAlignment="1">
      <alignment horizontal="right" vertical="center"/>
    </xf>
    <xf numFmtId="0" fontId="9" fillId="0" borderId="0" xfId="301" applyFont="1" applyFill="1" applyAlignment="1">
      <alignment vertical="center"/>
    </xf>
    <xf numFmtId="37" fontId="8" fillId="0" borderId="0" xfId="301" applyNumberFormat="1" applyFont="1" applyFill="1" applyBorder="1" applyAlignment="1">
      <alignment horizontal="left" vertical="center"/>
    </xf>
    <xf numFmtId="37" fontId="9" fillId="0" borderId="0" xfId="301" applyNumberFormat="1" applyFont="1" applyFill="1" applyBorder="1" applyAlignment="1">
      <alignment horizontal="left" vertical="center"/>
    </xf>
    <xf numFmtId="173" fontId="9" fillId="0" borderId="0" xfId="0" applyNumberFormat="1" applyFont="1" applyFill="1" applyAlignment="1"/>
    <xf numFmtId="175" fontId="9" fillId="0" borderId="22" xfId="75" applyNumberFormat="1" applyFont="1" applyFill="1" applyBorder="1" applyAlignment="1">
      <alignment horizontal="right" vertical="center"/>
    </xf>
    <xf numFmtId="174" fontId="9" fillId="0" borderId="0" xfId="0" applyNumberFormat="1" applyFont="1" applyFill="1" applyBorder="1" applyAlignment="1">
      <alignment horizontal="right" vertical="center"/>
    </xf>
    <xf numFmtId="174" fontId="9" fillId="0" borderId="22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Border="1" applyAlignment="1">
      <alignment horizontal="center" vertical="center" wrapText="1"/>
    </xf>
    <xf numFmtId="3" fontId="9" fillId="0" borderId="22" xfId="75" applyNumberFormat="1" applyFont="1" applyFill="1" applyBorder="1" applyAlignment="1">
      <alignment horizontal="right" vertical="center"/>
    </xf>
    <xf numFmtId="175" fontId="9" fillId="0" borderId="0" xfId="75" applyNumberFormat="1" applyFont="1" applyFill="1" applyBorder="1" applyAlignment="1">
      <alignment horizontal="right" vertical="center"/>
    </xf>
    <xf numFmtId="175" fontId="9" fillId="0" borderId="0" xfId="75" applyNumberFormat="1" applyFont="1" applyFill="1" applyBorder="1" applyAlignment="1">
      <alignment vertical="center"/>
    </xf>
    <xf numFmtId="175" fontId="9" fillId="0" borderId="0" xfId="0" applyNumberFormat="1" applyFont="1" applyFill="1" applyBorder="1" applyAlignment="1">
      <alignment vertical="center"/>
    </xf>
    <xf numFmtId="174" fontId="8" fillId="0" borderId="0" xfId="0" quotePrefix="1" applyNumberFormat="1" applyFont="1" applyFill="1" applyBorder="1" applyAlignment="1">
      <alignment horizontal="right" vertical="center"/>
    </xf>
    <xf numFmtId="174" fontId="9" fillId="0" borderId="0" xfId="0" applyNumberFormat="1" applyFont="1" applyFill="1" applyBorder="1" applyAlignment="1">
      <alignment horizontal="centerContinuous" vertical="center"/>
    </xf>
    <xf numFmtId="174" fontId="8" fillId="0" borderId="0" xfId="0" applyNumberFormat="1" applyFont="1" applyFill="1" applyAlignment="1">
      <alignment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vertical="center"/>
    </xf>
    <xf numFmtId="175" fontId="9" fillId="0" borderId="0" xfId="0" applyNumberFormat="1" applyFont="1" applyFill="1" applyBorder="1" applyAlignment="1">
      <alignment horizontal="centerContinuous" vertical="center"/>
    </xf>
    <xf numFmtId="37" fontId="9" fillId="0" borderId="0" xfId="0" quotePrefix="1" applyNumberFormat="1" applyFont="1" applyFill="1" applyBorder="1" applyAlignment="1">
      <alignment horizontal="left" vertical="center"/>
    </xf>
    <xf numFmtId="37" fontId="79" fillId="0" borderId="0" xfId="0" applyNumberFormat="1" applyFont="1" applyFill="1" applyBorder="1" applyAlignment="1">
      <alignment vertical="center"/>
    </xf>
    <xf numFmtId="172" fontId="8" fillId="0" borderId="0" xfId="0" applyNumberFormat="1" applyFont="1" applyFill="1" applyBorder="1" applyAlignment="1">
      <alignment horizontal="right" vertical="center"/>
    </xf>
    <xf numFmtId="175" fontId="9" fillId="0" borderId="0" xfId="83" applyNumberFormat="1" applyFont="1" applyFill="1" applyBorder="1" applyAlignment="1">
      <alignment horizontal="right" vertical="center"/>
    </xf>
    <xf numFmtId="0" fontId="9" fillId="0" borderId="0" xfId="0" quotePrefix="1" applyFont="1" applyFill="1" applyAlignment="1">
      <alignment vertical="center"/>
    </xf>
    <xf numFmtId="0" fontId="8" fillId="0" borderId="22" xfId="314" applyFont="1" applyFill="1" applyBorder="1" applyAlignment="1">
      <alignment horizontal="left" vertical="center"/>
    </xf>
    <xf numFmtId="192" fontId="9" fillId="0" borderId="0" xfId="75" quotePrefix="1" applyNumberFormat="1" applyFont="1" applyFill="1" applyBorder="1" applyAlignment="1">
      <alignment horizontal="right" vertical="center"/>
    </xf>
    <xf numFmtId="192" fontId="9" fillId="0" borderId="22" xfId="75" quotePrefix="1" applyNumberFormat="1" applyFont="1" applyFill="1" applyBorder="1" applyAlignment="1">
      <alignment horizontal="right" vertical="center"/>
    </xf>
    <xf numFmtId="193" fontId="9" fillId="0" borderId="0" xfId="75" quotePrefix="1" applyNumberFormat="1" applyFont="1" applyFill="1" applyBorder="1" applyAlignment="1">
      <alignment horizontal="right" vertical="center"/>
    </xf>
    <xf numFmtId="193" fontId="9" fillId="0" borderId="22" xfId="75" quotePrefix="1" applyNumberFormat="1" applyFont="1" applyFill="1" applyBorder="1" applyAlignment="1">
      <alignment horizontal="right" vertical="center"/>
    </xf>
    <xf numFmtId="37" fontId="8" fillId="0" borderId="22" xfId="0" applyNumberFormat="1" applyFont="1" applyFill="1" applyBorder="1" applyAlignment="1">
      <alignment horizontal="center" vertical="center"/>
    </xf>
    <xf numFmtId="193" fontId="9" fillId="0" borderId="0" xfId="0" applyNumberFormat="1" applyFont="1" applyFill="1" applyBorder="1" applyAlignment="1">
      <alignment vertical="center"/>
    </xf>
    <xf numFmtId="193" fontId="9" fillId="0" borderId="0" xfId="0" applyNumberFormat="1" applyFont="1" applyFill="1" applyBorder="1" applyAlignment="1">
      <alignment horizontal="center" vertical="center"/>
    </xf>
    <xf numFmtId="37" fontId="9" fillId="0" borderId="0" xfId="301" applyNumberFormat="1" applyFont="1" applyFill="1" applyAlignment="1">
      <alignment horizontal="left" vertical="center"/>
    </xf>
    <xf numFmtId="0" fontId="59" fillId="0" borderId="0" xfId="0" applyFont="1" applyFill="1" applyAlignment="1">
      <alignment vertical="center"/>
    </xf>
    <xf numFmtId="37" fontId="59" fillId="0" borderId="0" xfId="0" applyNumberFormat="1" applyFont="1" applyFill="1" applyAlignment="1">
      <alignment horizontal="left" vertical="center"/>
    </xf>
    <xf numFmtId="37" fontId="59" fillId="0" borderId="0" xfId="0" applyNumberFormat="1" applyFont="1" applyFill="1" applyBorder="1" applyAlignment="1">
      <alignment horizontal="center" vertical="center"/>
    </xf>
    <xf numFmtId="193" fontId="59" fillId="0" borderId="0" xfId="75" applyNumberFormat="1" applyFont="1" applyFill="1" applyBorder="1" applyAlignment="1">
      <alignment horizontal="right" vertical="center"/>
    </xf>
    <xf numFmtId="177" fontId="9" fillId="0" borderId="0" xfId="0" applyNumberFormat="1" applyFont="1" applyFill="1" applyBorder="1" applyAlignment="1">
      <alignment horizontal="center" vertical="center"/>
    </xf>
    <xf numFmtId="193" fontId="9" fillId="0" borderId="22" xfId="0" quotePrefix="1" applyNumberFormat="1" applyFont="1" applyFill="1" applyBorder="1" applyAlignment="1">
      <alignment vertical="center"/>
    </xf>
    <xf numFmtId="37" fontId="9" fillId="0" borderId="0" xfId="0" quotePrefix="1" applyNumberFormat="1" applyFont="1" applyFill="1" applyAlignment="1">
      <alignment horizontal="left" vertical="center"/>
    </xf>
    <xf numFmtId="193" fontId="9" fillId="0" borderId="0" xfId="0" quotePrefix="1" applyNumberFormat="1" applyFont="1" applyFill="1" applyBorder="1" applyAlignment="1">
      <alignment vertical="center"/>
    </xf>
    <xf numFmtId="37" fontId="9" fillId="0" borderId="0" xfId="301" quotePrefix="1" applyNumberFormat="1" applyFont="1" applyFill="1" applyAlignment="1">
      <alignment horizontal="left" vertical="center"/>
    </xf>
    <xf numFmtId="193" fontId="9" fillId="0" borderId="22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horizontal="center" vertical="center"/>
    </xf>
    <xf numFmtId="193" fontId="9" fillId="0" borderId="0" xfId="0" quotePrefix="1" applyNumberFormat="1" applyFont="1" applyFill="1" applyBorder="1" applyAlignment="1">
      <alignment horizontal="right" vertical="center"/>
    </xf>
    <xf numFmtId="37" fontId="9" fillId="0" borderId="0" xfId="0" applyNumberFormat="1" applyFont="1" applyFill="1" applyAlignment="1">
      <alignment horizontal="right" vertical="center"/>
    </xf>
    <xf numFmtId="193" fontId="9" fillId="0" borderId="0" xfId="301" quotePrefix="1" applyNumberFormat="1" applyFont="1" applyFill="1" applyBorder="1" applyAlignment="1">
      <alignment vertical="center"/>
    </xf>
    <xf numFmtId="193" fontId="9" fillId="0" borderId="0" xfId="75" applyNumberFormat="1" applyFont="1" applyFill="1" applyAlignment="1">
      <alignment horizontal="right" vertical="center"/>
    </xf>
    <xf numFmtId="175" fontId="9" fillId="0" borderId="0" xfId="75" applyNumberFormat="1" applyFont="1" applyFill="1" applyAlignment="1">
      <alignment vertical="center"/>
    </xf>
    <xf numFmtId="175" fontId="9" fillId="0" borderId="0" xfId="75" applyNumberFormat="1" applyFont="1" applyFill="1" applyAlignment="1">
      <alignment horizontal="right" vertical="center"/>
    </xf>
    <xf numFmtId="177" fontId="9" fillId="0" borderId="0" xfId="0" applyNumberFormat="1" applyFont="1" applyFill="1" applyAlignment="1">
      <alignment horizontal="center" vertical="center"/>
    </xf>
    <xf numFmtId="175" fontId="9" fillId="0" borderId="0" xfId="301" quotePrefix="1" applyNumberFormat="1" applyFont="1" applyFill="1" applyBorder="1" applyAlignment="1">
      <alignment vertical="center"/>
    </xf>
    <xf numFmtId="193" fontId="9" fillId="0" borderId="22" xfId="75" applyNumberFormat="1" applyFont="1" applyFill="1" applyBorder="1" applyAlignment="1">
      <alignment vertical="center"/>
    </xf>
    <xf numFmtId="175" fontId="9" fillId="0" borderId="22" xfId="75" applyNumberFormat="1" applyFont="1" applyFill="1" applyBorder="1" applyAlignment="1">
      <alignment vertical="center"/>
    </xf>
    <xf numFmtId="0" fontId="9" fillId="0" borderId="0" xfId="0" applyFont="1" applyFill="1" applyAlignment="1">
      <alignment horizontal="left" vertical="center"/>
    </xf>
    <xf numFmtId="0" fontId="8" fillId="0" borderId="22" xfId="0" applyFont="1" applyFill="1" applyBorder="1" applyAlignment="1">
      <alignment horizontal="center" vertical="center"/>
    </xf>
    <xf numFmtId="3" fontId="9" fillId="0" borderId="0" xfId="75" applyNumberFormat="1" applyFont="1" applyFill="1" applyBorder="1" applyAlignment="1">
      <alignment horizontal="right" vertical="top"/>
    </xf>
    <xf numFmtId="175" fontId="9" fillId="0" borderId="0" xfId="221" applyNumberFormat="1" applyFont="1" applyFill="1" applyBorder="1" applyAlignment="1">
      <alignment horizontal="right" vertical="top"/>
    </xf>
    <xf numFmtId="175" fontId="9" fillId="0" borderId="22" xfId="221" applyNumberFormat="1" applyFont="1" applyFill="1" applyBorder="1" applyAlignment="1">
      <alignment horizontal="right" vertical="top"/>
    </xf>
    <xf numFmtId="167" fontId="9" fillId="0" borderId="0" xfId="0" applyNumberFormat="1" applyFont="1" applyFill="1" applyBorder="1" applyAlignment="1">
      <alignment vertical="top"/>
    </xf>
    <xf numFmtId="3" fontId="9" fillId="0" borderId="0" xfId="75" applyNumberFormat="1" applyFont="1" applyFill="1" applyBorder="1" applyAlignment="1">
      <alignment vertical="top"/>
    </xf>
    <xf numFmtId="172" fontId="9" fillId="0" borderId="0" xfId="344" applyNumberFormat="1" applyFont="1" applyFill="1" applyBorder="1" applyAlignment="1">
      <alignment horizontal="right" vertical="top"/>
    </xf>
    <xf numFmtId="177" fontId="9" fillId="0" borderId="0" xfId="0" quotePrefix="1" applyNumberFormat="1" applyFont="1" applyFill="1" applyBorder="1" applyAlignment="1">
      <alignment horizontal="center" vertical="center"/>
    </xf>
    <xf numFmtId="175" fontId="8" fillId="0" borderId="0" xfId="367" applyNumberFormat="1" applyFont="1" applyFill="1" applyBorder="1" applyAlignment="1">
      <alignment vertical="center" wrapText="1"/>
    </xf>
    <xf numFmtId="3" fontId="9" fillId="0" borderId="0" xfId="75" applyNumberFormat="1" applyFont="1" applyFill="1" applyBorder="1" applyAlignment="1">
      <alignment horizontal="right"/>
    </xf>
    <xf numFmtId="175" fontId="9" fillId="0" borderId="22" xfId="0" applyNumberFormat="1" applyFont="1" applyFill="1" applyBorder="1" applyAlignment="1">
      <alignment vertical="center"/>
    </xf>
    <xf numFmtId="193" fontId="9" fillId="0" borderId="22" xfId="0" quotePrefix="1" applyNumberFormat="1" applyFont="1" applyFill="1" applyBorder="1" applyAlignment="1">
      <alignment horizontal="right" vertical="center"/>
    </xf>
    <xf numFmtId="194" fontId="9" fillId="0" borderId="0" xfId="0" applyNumberFormat="1" applyFont="1" applyFill="1" applyBorder="1" applyAlignment="1">
      <alignment horizontal="center" vertical="center"/>
    </xf>
    <xf numFmtId="37" fontId="9" fillId="0" borderId="0" xfId="0" quotePrefix="1" applyNumberFormat="1" applyFont="1" applyFill="1" applyBorder="1" applyAlignment="1">
      <alignment horizontal="center" vertical="center"/>
    </xf>
    <xf numFmtId="175" fontId="8" fillId="0" borderId="0" xfId="367" applyNumberFormat="1" applyFont="1" applyFill="1" applyBorder="1" applyAlignment="1">
      <alignment horizontal="center" vertical="center"/>
    </xf>
    <xf numFmtId="193" fontId="8" fillId="0" borderId="0" xfId="367" applyNumberFormat="1" applyFont="1" applyFill="1" applyBorder="1" applyAlignment="1">
      <alignment horizontal="center" vertical="center"/>
    </xf>
    <xf numFmtId="37" fontId="8" fillId="0" borderId="22" xfId="0" applyNumberFormat="1" applyFont="1" applyFill="1" applyBorder="1" applyAlignment="1">
      <alignment horizontal="center" vertical="center" wrapText="1"/>
    </xf>
    <xf numFmtId="175" fontId="9" fillId="0" borderId="0" xfId="0" applyNumberFormat="1" applyFont="1" applyFill="1" applyAlignment="1">
      <alignment horizontal="left" vertical="center"/>
    </xf>
    <xf numFmtId="175" fontId="8" fillId="0" borderId="0" xfId="0" applyNumberFormat="1" applyFont="1" applyFill="1" applyAlignment="1">
      <alignment horizontal="left" vertical="center"/>
    </xf>
    <xf numFmtId="175" fontId="9" fillId="0" borderId="22" xfId="0" applyNumberFormat="1" applyFont="1" applyFill="1" applyBorder="1" applyAlignment="1">
      <alignment horizontal="left" vertical="center"/>
    </xf>
    <xf numFmtId="175" fontId="9" fillId="0" borderId="0" xfId="0" applyNumberFormat="1" applyFont="1" applyFill="1" applyBorder="1" applyAlignment="1">
      <alignment horizontal="left" vertical="center"/>
    </xf>
    <xf numFmtId="175" fontId="8" fillId="0" borderId="0" xfId="0" applyNumberFormat="1" applyFont="1" applyFill="1" applyBorder="1" applyAlignment="1">
      <alignment horizontal="center" vertical="center"/>
    </xf>
    <xf numFmtId="175" fontId="9" fillId="0" borderId="0" xfId="0" applyNumberFormat="1" applyFont="1" applyFill="1" applyAlignment="1">
      <alignment horizontal="center" vertical="center"/>
    </xf>
    <xf numFmtId="175" fontId="8" fillId="0" borderId="0" xfId="0" applyNumberFormat="1" applyFont="1" applyFill="1" applyAlignment="1">
      <alignment horizontal="right" vertical="center"/>
    </xf>
    <xf numFmtId="175" fontId="8" fillId="0" borderId="0" xfId="0" applyNumberFormat="1" applyFont="1" applyFill="1" applyBorder="1" applyAlignment="1">
      <alignment horizontal="right" vertical="center" wrapText="1"/>
    </xf>
    <xf numFmtId="37" fontId="8" fillId="0" borderId="0" xfId="0" applyNumberFormat="1" applyFont="1" applyFill="1" applyAlignment="1">
      <alignment horizontal="center" vertical="center" wrapText="1"/>
    </xf>
    <xf numFmtId="175" fontId="8" fillId="0" borderId="0" xfId="0" applyNumberFormat="1" applyFont="1" applyFill="1" applyAlignment="1">
      <alignment horizontal="right" vertical="center" wrapText="1"/>
    </xf>
    <xf numFmtId="175" fontId="8" fillId="0" borderId="22" xfId="0" applyNumberFormat="1" applyFont="1" applyFill="1" applyBorder="1" applyAlignment="1">
      <alignment horizontal="right" vertical="center" wrapText="1"/>
    </xf>
    <xf numFmtId="175" fontId="9" fillId="0" borderId="0" xfId="221" applyNumberFormat="1" applyFont="1" applyFill="1" applyBorder="1" applyAlignment="1">
      <alignment vertical="center"/>
    </xf>
    <xf numFmtId="175" fontId="9" fillId="0" borderId="0" xfId="221" applyNumberFormat="1" applyFont="1" applyFill="1" applyBorder="1" applyAlignment="1">
      <alignment horizontal="center" vertical="center"/>
    </xf>
    <xf numFmtId="3" fontId="9" fillId="0" borderId="0" xfId="75" applyNumberFormat="1" applyFont="1" applyFill="1" applyBorder="1" applyAlignment="1">
      <alignment vertical="center"/>
    </xf>
    <xf numFmtId="175" fontId="9" fillId="0" borderId="23" xfId="0" applyNumberFormat="1" applyFont="1" applyFill="1" applyBorder="1" applyAlignment="1">
      <alignment vertical="center"/>
    </xf>
    <xf numFmtId="175" fontId="9" fillId="0" borderId="22" xfId="367" applyNumberFormat="1" applyFont="1" applyFill="1" applyBorder="1" applyAlignment="1">
      <alignment horizontal="right" vertical="center"/>
    </xf>
    <xf numFmtId="175" fontId="9" fillId="0" borderId="22" xfId="0" applyNumberFormat="1" applyFont="1" applyFill="1" applyBorder="1" applyAlignment="1">
      <alignment horizontal="justify" vertical="center"/>
    </xf>
    <xf numFmtId="0" fontId="80" fillId="0" borderId="0" xfId="0" applyFont="1" applyFill="1" applyBorder="1" applyAlignment="1">
      <alignment horizontal="left"/>
    </xf>
    <xf numFmtId="0" fontId="81" fillId="0" borderId="0" xfId="0" applyFont="1" applyFill="1" applyBorder="1" applyAlignment="1">
      <alignment horizontal="left"/>
    </xf>
    <xf numFmtId="175" fontId="8" fillId="0" borderId="22" xfId="0" applyNumberFormat="1" applyFont="1" applyFill="1" applyBorder="1" applyAlignment="1">
      <alignment horizontal="center" vertical="center"/>
    </xf>
    <xf numFmtId="195" fontId="9" fillId="0" borderId="0" xfId="221" applyNumberFormat="1" applyFont="1" applyFill="1" applyBorder="1" applyAlignment="1">
      <alignment horizontal="right" vertical="center"/>
    </xf>
    <xf numFmtId="193" fontId="9" fillId="0" borderId="0" xfId="451" quotePrefix="1" applyNumberFormat="1" applyFont="1" applyFill="1" applyBorder="1" applyAlignment="1">
      <alignment horizontal="right" vertical="center"/>
    </xf>
    <xf numFmtId="173" fontId="9" fillId="0" borderId="29" xfId="0" applyNumberFormat="1" applyFont="1" applyFill="1" applyBorder="1" applyAlignment="1">
      <alignment horizontal="right" vertical="center"/>
    </xf>
    <xf numFmtId="175" fontId="9" fillId="0" borderId="29" xfId="344" applyNumberFormat="1" applyFont="1" applyFill="1" applyBorder="1" applyAlignment="1">
      <alignment horizontal="right" vertical="center"/>
    </xf>
    <xf numFmtId="175" fontId="9" fillId="0" borderId="29" xfId="221" applyNumberFormat="1" applyFont="1" applyFill="1" applyBorder="1" applyAlignment="1">
      <alignment horizontal="right" vertical="center"/>
    </xf>
    <xf numFmtId="193" fontId="9" fillId="0" borderId="29" xfId="75" applyNumberFormat="1" applyFont="1" applyFill="1" applyBorder="1" applyAlignment="1">
      <alignment horizontal="right" vertical="center"/>
    </xf>
    <xf numFmtId="193" fontId="9" fillId="0" borderId="29" xfId="0" quotePrefix="1" applyNumberFormat="1" applyFont="1" applyFill="1" applyBorder="1" applyAlignment="1">
      <alignment vertical="center"/>
    </xf>
    <xf numFmtId="37" fontId="9" fillId="0" borderId="0" xfId="452" applyNumberFormat="1" applyFont="1" applyFill="1" applyAlignment="1">
      <alignment horizontal="left" vertical="center"/>
    </xf>
    <xf numFmtId="175" fontId="9" fillId="0" borderId="30" xfId="0" applyNumberFormat="1" applyFont="1" applyFill="1" applyBorder="1" applyAlignment="1">
      <alignment horizontal="right" vertical="center"/>
    </xf>
    <xf numFmtId="193" fontId="9" fillId="0" borderId="31" xfId="75" applyNumberFormat="1" applyFont="1" applyFill="1" applyBorder="1" applyAlignment="1">
      <alignment horizontal="right" vertical="center"/>
    </xf>
    <xf numFmtId="177" fontId="9" fillId="0" borderId="0" xfId="0" quotePrefix="1" applyNumberFormat="1" applyFont="1" applyFill="1" applyAlignment="1">
      <alignment horizontal="center" vertical="center"/>
    </xf>
    <xf numFmtId="196" fontId="9" fillId="0" borderId="23" xfId="221" applyNumberFormat="1" applyFont="1" applyFill="1" applyBorder="1" applyAlignment="1">
      <alignment horizontal="right" vertical="center"/>
    </xf>
    <xf numFmtId="196" fontId="9" fillId="0" borderId="0" xfId="221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center" vertical="center"/>
    </xf>
    <xf numFmtId="196" fontId="9" fillId="0" borderId="0" xfId="0" applyNumberFormat="1" applyFont="1" applyFill="1" applyBorder="1" applyAlignment="1">
      <alignment horizontal="right" vertical="center"/>
    </xf>
    <xf numFmtId="175" fontId="9" fillId="0" borderId="0" xfId="0" applyNumberFormat="1" applyFont="1" applyBorder="1" applyAlignment="1">
      <alignment vertical="center"/>
    </xf>
    <xf numFmtId="196" fontId="83" fillId="0" borderId="23" xfId="221" applyNumberFormat="1" applyFont="1" applyFill="1" applyBorder="1" applyAlignment="1">
      <alignment horizontal="right" vertical="center"/>
    </xf>
    <xf numFmtId="0" fontId="9" fillId="0" borderId="31" xfId="367" applyFont="1" applyFill="1" applyBorder="1" applyAlignment="1">
      <alignment horizontal="center" vertical="center"/>
    </xf>
    <xf numFmtId="0" fontId="9" fillId="0" borderId="31" xfId="367" applyFont="1" applyFill="1" applyBorder="1" applyAlignment="1">
      <alignment horizontal="centerContinuous" vertical="center"/>
    </xf>
    <xf numFmtId="3" fontId="9" fillId="0" borderId="0" xfId="367" applyNumberFormat="1" applyFont="1" applyFill="1" applyAlignment="1">
      <alignment vertical="center"/>
    </xf>
    <xf numFmtId="175" fontId="8" fillId="0" borderId="22" xfId="367" applyNumberFormat="1" applyFont="1" applyFill="1" applyBorder="1" applyAlignment="1">
      <alignment horizontal="center" vertical="center"/>
    </xf>
    <xf numFmtId="175" fontId="8" fillId="0" borderId="0" xfId="367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3" fontId="8" fillId="0" borderId="0" xfId="367" applyNumberFormat="1" applyFont="1" applyFill="1" applyAlignment="1">
      <alignment horizontal="left" vertical="center"/>
    </xf>
    <xf numFmtId="3" fontId="8" fillId="0" borderId="31" xfId="0" applyNumberFormat="1" applyFont="1" applyFill="1" applyBorder="1" applyAlignment="1">
      <alignment horizontal="left" vertical="center"/>
    </xf>
    <xf numFmtId="37" fontId="9" fillId="0" borderId="22" xfId="367" applyNumberFormat="1" applyFont="1" applyFill="1" applyBorder="1" applyAlignment="1">
      <alignment horizontal="left" vertical="center"/>
    </xf>
    <xf numFmtId="37" fontId="9" fillId="0" borderId="31" xfId="367" applyNumberFormat="1" applyFont="1" applyFill="1" applyBorder="1" applyAlignment="1">
      <alignment horizontal="left" vertical="center"/>
    </xf>
    <xf numFmtId="37" fontId="9" fillId="0" borderId="22" xfId="367" applyNumberFormat="1" applyFont="1" applyFill="1" applyBorder="1" applyAlignment="1">
      <alignment horizontal="left" vertical="center" wrapText="1"/>
    </xf>
    <xf numFmtId="175" fontId="8" fillId="0" borderId="0" xfId="367" applyNumberFormat="1" applyFont="1" applyFill="1" applyBorder="1" applyAlignment="1">
      <alignment horizontal="center" vertical="center" wrapText="1"/>
    </xf>
    <xf numFmtId="37" fontId="9" fillId="0" borderId="22" xfId="0" applyNumberFormat="1" applyFont="1" applyFill="1" applyBorder="1" applyAlignment="1">
      <alignment horizontal="justify" vertical="center"/>
    </xf>
    <xf numFmtId="175" fontId="8" fillId="0" borderId="22" xfId="0" applyNumberFormat="1" applyFont="1" applyFill="1" applyBorder="1" applyAlignment="1">
      <alignment horizontal="center" vertical="center"/>
    </xf>
    <xf numFmtId="175" fontId="8" fillId="0" borderId="8" xfId="0" applyNumberFormat="1" applyFont="1" applyFill="1" applyBorder="1" applyAlignment="1">
      <alignment horizontal="center" vertical="center"/>
    </xf>
    <xf numFmtId="173" fontId="8" fillId="0" borderId="22" xfId="0" applyNumberFormat="1" applyFont="1" applyFill="1" applyBorder="1" applyAlignment="1">
      <alignment horizontal="center" vertical="center"/>
    </xf>
    <xf numFmtId="193" fontId="8" fillId="0" borderId="0" xfId="367" applyNumberFormat="1" applyFont="1" applyFill="1" applyBorder="1" applyAlignment="1">
      <alignment horizontal="center" vertical="center"/>
    </xf>
    <xf numFmtId="193" fontId="8" fillId="0" borderId="22" xfId="367" applyNumberFormat="1" applyFont="1" applyFill="1" applyBorder="1" applyAlignment="1">
      <alignment horizontal="center" vertical="center"/>
    </xf>
    <xf numFmtId="37" fontId="9" fillId="0" borderId="31" xfId="0" applyNumberFormat="1" applyFont="1" applyFill="1" applyBorder="1" applyAlignment="1">
      <alignment horizontal="justify" vertical="center"/>
    </xf>
  </cellXfs>
  <cellStyles count="487">
    <cellStyle name="_Dream_Q1_Sit_1" xfId="1" xr:uid="{00000000-0005-0000-0000-000000000000}"/>
    <cellStyle name="_Lead TRAF 31.03.08 brief" xfId="2" xr:uid="{00000000-0005-0000-0000-000001000000}"/>
    <cellStyle name="_LEAD_TRAF_Q1'50 Update" xfId="3" xr:uid="{00000000-0005-0000-0000-000002000000}"/>
    <cellStyle name="êÊ_PLDT" xfId="4" xr:uid="{00000000-0005-0000-0000-000003000000}"/>
    <cellStyle name="ÊÝ [0.00]_PLDT" xfId="5" xr:uid="{00000000-0005-0000-0000-000004000000}"/>
    <cellStyle name="ÊÝ_PLDT" xfId="6" xr:uid="{00000000-0005-0000-0000-000005000000}"/>
    <cellStyle name="Ý¼ [0]_PLDT" xfId="7" xr:uid="{00000000-0005-0000-0000-000006000000}"/>
    <cellStyle name="Ý¼_PLDT" xfId="8" xr:uid="{00000000-0005-0000-0000-000007000000}"/>
    <cellStyle name="20% - Accent1 2" xfId="9" xr:uid="{00000000-0005-0000-0000-000008000000}"/>
    <cellStyle name="20% - Accent1 3" xfId="10" xr:uid="{00000000-0005-0000-0000-000009000000}"/>
    <cellStyle name="20% - Accent2 2" xfId="11" xr:uid="{00000000-0005-0000-0000-00000A000000}"/>
    <cellStyle name="20% - Accent2 3" xfId="12" xr:uid="{00000000-0005-0000-0000-00000B000000}"/>
    <cellStyle name="20% - Accent3 2" xfId="13" xr:uid="{00000000-0005-0000-0000-00000C000000}"/>
    <cellStyle name="20% - Accent3 3" xfId="14" xr:uid="{00000000-0005-0000-0000-00000D000000}"/>
    <cellStyle name="20% - Accent4 2" xfId="15" xr:uid="{00000000-0005-0000-0000-00000E000000}"/>
    <cellStyle name="20% - Accent4 3" xfId="16" xr:uid="{00000000-0005-0000-0000-00000F000000}"/>
    <cellStyle name="20% - Accent5 2" xfId="17" xr:uid="{00000000-0005-0000-0000-000010000000}"/>
    <cellStyle name="20% - Accent5 3" xfId="18" xr:uid="{00000000-0005-0000-0000-000011000000}"/>
    <cellStyle name="20% - Accent6 2" xfId="19" xr:uid="{00000000-0005-0000-0000-000012000000}"/>
    <cellStyle name="20% - Accent6 3" xfId="20" xr:uid="{00000000-0005-0000-0000-000013000000}"/>
    <cellStyle name="40% - Accent1 2" xfId="21" xr:uid="{00000000-0005-0000-0000-000014000000}"/>
    <cellStyle name="40% - Accent1 3" xfId="22" xr:uid="{00000000-0005-0000-0000-000015000000}"/>
    <cellStyle name="40% - Accent2 2" xfId="23" xr:uid="{00000000-0005-0000-0000-000016000000}"/>
    <cellStyle name="40% - Accent2 3" xfId="24" xr:uid="{00000000-0005-0000-0000-000017000000}"/>
    <cellStyle name="40% - Accent3 2" xfId="25" xr:uid="{00000000-0005-0000-0000-000018000000}"/>
    <cellStyle name="40% - Accent3 3" xfId="26" xr:uid="{00000000-0005-0000-0000-000019000000}"/>
    <cellStyle name="40% - Accent4 2" xfId="27" xr:uid="{00000000-0005-0000-0000-00001A000000}"/>
    <cellStyle name="40% - Accent4 3" xfId="28" xr:uid="{00000000-0005-0000-0000-00001B000000}"/>
    <cellStyle name="40% - Accent5 2" xfId="29" xr:uid="{00000000-0005-0000-0000-00001C000000}"/>
    <cellStyle name="40% - Accent5 3" xfId="30" xr:uid="{00000000-0005-0000-0000-00001D000000}"/>
    <cellStyle name="40% - Accent6 2" xfId="31" xr:uid="{00000000-0005-0000-0000-00001E000000}"/>
    <cellStyle name="40% - Accent6 3" xfId="32" xr:uid="{00000000-0005-0000-0000-00001F000000}"/>
    <cellStyle name="60% - Accent1 2" xfId="33" xr:uid="{00000000-0005-0000-0000-000020000000}"/>
    <cellStyle name="60% - Accent1 3" xfId="34" xr:uid="{00000000-0005-0000-0000-000021000000}"/>
    <cellStyle name="60% - Accent2 2" xfId="35" xr:uid="{00000000-0005-0000-0000-000022000000}"/>
    <cellStyle name="60% - Accent2 3" xfId="36" xr:uid="{00000000-0005-0000-0000-000023000000}"/>
    <cellStyle name="60% - Accent3 2" xfId="37" xr:uid="{00000000-0005-0000-0000-000024000000}"/>
    <cellStyle name="60% - Accent3 3" xfId="38" xr:uid="{00000000-0005-0000-0000-000025000000}"/>
    <cellStyle name="60% - Accent4 2" xfId="39" xr:uid="{00000000-0005-0000-0000-000026000000}"/>
    <cellStyle name="60% - Accent4 3" xfId="40" xr:uid="{00000000-0005-0000-0000-000027000000}"/>
    <cellStyle name="60% - Accent5 2" xfId="41" xr:uid="{00000000-0005-0000-0000-000028000000}"/>
    <cellStyle name="60% - Accent5 3" xfId="42" xr:uid="{00000000-0005-0000-0000-000029000000}"/>
    <cellStyle name="60% - Accent6 2" xfId="43" xr:uid="{00000000-0005-0000-0000-00002A000000}"/>
    <cellStyle name="60% - Accent6 3" xfId="44" xr:uid="{00000000-0005-0000-0000-00002B000000}"/>
    <cellStyle name="75" xfId="45" xr:uid="{00000000-0005-0000-0000-00002C000000}"/>
    <cellStyle name="Accent1 2" xfId="46" xr:uid="{00000000-0005-0000-0000-00002D000000}"/>
    <cellStyle name="Accent1 3" xfId="47" xr:uid="{00000000-0005-0000-0000-00002E000000}"/>
    <cellStyle name="Accent2 2" xfId="48" xr:uid="{00000000-0005-0000-0000-00002F000000}"/>
    <cellStyle name="Accent2 3" xfId="49" xr:uid="{00000000-0005-0000-0000-000030000000}"/>
    <cellStyle name="Accent3 2" xfId="50" xr:uid="{00000000-0005-0000-0000-000031000000}"/>
    <cellStyle name="Accent3 3" xfId="51" xr:uid="{00000000-0005-0000-0000-000032000000}"/>
    <cellStyle name="Accent4 2" xfId="52" xr:uid="{00000000-0005-0000-0000-000033000000}"/>
    <cellStyle name="Accent4 3" xfId="53" xr:uid="{00000000-0005-0000-0000-000034000000}"/>
    <cellStyle name="Accent5 2" xfId="54" xr:uid="{00000000-0005-0000-0000-000035000000}"/>
    <cellStyle name="Accent5 3" xfId="55" xr:uid="{00000000-0005-0000-0000-000036000000}"/>
    <cellStyle name="Accent6 2" xfId="56" xr:uid="{00000000-0005-0000-0000-000037000000}"/>
    <cellStyle name="Accent6 3" xfId="57" xr:uid="{00000000-0005-0000-0000-000038000000}"/>
    <cellStyle name="Bad 2" xfId="58" xr:uid="{00000000-0005-0000-0000-000039000000}"/>
    <cellStyle name="Bad 3" xfId="59" xr:uid="{00000000-0005-0000-0000-00003A000000}"/>
    <cellStyle name="Body" xfId="60" xr:uid="{00000000-0005-0000-0000-00003B000000}"/>
    <cellStyle name="Border" xfId="61" xr:uid="{00000000-0005-0000-0000-00003C000000}"/>
    <cellStyle name="Calc Currency (0)" xfId="62" xr:uid="{00000000-0005-0000-0000-00003D000000}"/>
    <cellStyle name="Calc Currency (2)" xfId="63" xr:uid="{00000000-0005-0000-0000-00003E000000}"/>
    <cellStyle name="Calc Percent (0)" xfId="64" xr:uid="{00000000-0005-0000-0000-00003F000000}"/>
    <cellStyle name="Calc Percent (1)" xfId="65" xr:uid="{00000000-0005-0000-0000-000040000000}"/>
    <cellStyle name="Calc Percent (2)" xfId="66" xr:uid="{00000000-0005-0000-0000-000041000000}"/>
    <cellStyle name="Calc Units (0)" xfId="67" xr:uid="{00000000-0005-0000-0000-000042000000}"/>
    <cellStyle name="Calc Units (1)" xfId="68" xr:uid="{00000000-0005-0000-0000-000043000000}"/>
    <cellStyle name="Calc Units (2)" xfId="69" xr:uid="{00000000-0005-0000-0000-000044000000}"/>
    <cellStyle name="Calculation 2" xfId="70" xr:uid="{00000000-0005-0000-0000-000045000000}"/>
    <cellStyle name="Calculation 3" xfId="71" xr:uid="{00000000-0005-0000-0000-000046000000}"/>
    <cellStyle name="Check Cell 2" xfId="72" xr:uid="{00000000-0005-0000-0000-000047000000}"/>
    <cellStyle name="Check Cell 3" xfId="73" xr:uid="{00000000-0005-0000-0000-000048000000}"/>
    <cellStyle name="Column_Title" xfId="74" xr:uid="{00000000-0005-0000-0000-000049000000}"/>
    <cellStyle name="Comma" xfId="75" builtinId="3"/>
    <cellStyle name="Comma [00]" xfId="76" xr:uid="{00000000-0005-0000-0000-00004B000000}"/>
    <cellStyle name="Comma 10" xfId="77" xr:uid="{00000000-0005-0000-0000-00004C000000}"/>
    <cellStyle name="Comma 10 2" xfId="78" xr:uid="{00000000-0005-0000-0000-00004D000000}"/>
    <cellStyle name="Comma 10 2 2" xfId="79" xr:uid="{00000000-0005-0000-0000-00004E000000}"/>
    <cellStyle name="Comma 10 2 3" xfId="80" xr:uid="{00000000-0005-0000-0000-00004F000000}"/>
    <cellStyle name="Comma 10 3" xfId="81" xr:uid="{00000000-0005-0000-0000-000050000000}"/>
    <cellStyle name="Comma 10 4" xfId="82" xr:uid="{00000000-0005-0000-0000-000051000000}"/>
    <cellStyle name="Comma 100" xfId="83" xr:uid="{00000000-0005-0000-0000-000052000000}"/>
    <cellStyle name="Comma 101" xfId="84" xr:uid="{00000000-0005-0000-0000-000053000000}"/>
    <cellStyle name="Comma 11" xfId="85" xr:uid="{00000000-0005-0000-0000-000054000000}"/>
    <cellStyle name="Comma 11 2" xfId="86" xr:uid="{00000000-0005-0000-0000-000055000000}"/>
    <cellStyle name="Comma 11 2 2" xfId="87" xr:uid="{00000000-0005-0000-0000-000056000000}"/>
    <cellStyle name="Comma 11 2 3" xfId="88" xr:uid="{00000000-0005-0000-0000-000057000000}"/>
    <cellStyle name="Comma 11 3" xfId="89" xr:uid="{00000000-0005-0000-0000-000058000000}"/>
    <cellStyle name="Comma 11 4" xfId="90" xr:uid="{00000000-0005-0000-0000-000059000000}"/>
    <cellStyle name="Comma 12" xfId="91" xr:uid="{00000000-0005-0000-0000-00005A000000}"/>
    <cellStyle name="Comma 12 2" xfId="92" xr:uid="{00000000-0005-0000-0000-00005B000000}"/>
    <cellStyle name="Comma 12 2 2" xfId="93" xr:uid="{00000000-0005-0000-0000-00005C000000}"/>
    <cellStyle name="Comma 12 2 3" xfId="94" xr:uid="{00000000-0005-0000-0000-00005D000000}"/>
    <cellStyle name="Comma 12 3" xfId="95" xr:uid="{00000000-0005-0000-0000-00005E000000}"/>
    <cellStyle name="Comma 12 4" xfId="96" xr:uid="{00000000-0005-0000-0000-00005F000000}"/>
    <cellStyle name="Comma 13" xfId="97" xr:uid="{00000000-0005-0000-0000-000060000000}"/>
    <cellStyle name="Comma 13 2" xfId="98" xr:uid="{00000000-0005-0000-0000-000061000000}"/>
    <cellStyle name="Comma 13 2 2" xfId="99" xr:uid="{00000000-0005-0000-0000-000062000000}"/>
    <cellStyle name="Comma 13 2 3" xfId="100" xr:uid="{00000000-0005-0000-0000-000063000000}"/>
    <cellStyle name="Comma 13 3" xfId="101" xr:uid="{00000000-0005-0000-0000-000064000000}"/>
    <cellStyle name="Comma 13 4" xfId="102" xr:uid="{00000000-0005-0000-0000-000065000000}"/>
    <cellStyle name="Comma 14" xfId="103" xr:uid="{00000000-0005-0000-0000-000066000000}"/>
    <cellStyle name="Comma 14 2" xfId="104" xr:uid="{00000000-0005-0000-0000-000067000000}"/>
    <cellStyle name="Comma 14 2 2" xfId="105" xr:uid="{00000000-0005-0000-0000-000068000000}"/>
    <cellStyle name="Comma 14 2 3" xfId="106" xr:uid="{00000000-0005-0000-0000-000069000000}"/>
    <cellStyle name="Comma 14 3" xfId="107" xr:uid="{00000000-0005-0000-0000-00006A000000}"/>
    <cellStyle name="Comma 14 3 2" xfId="108" xr:uid="{00000000-0005-0000-0000-00006B000000}"/>
    <cellStyle name="Comma 14 3 3" xfId="109" xr:uid="{00000000-0005-0000-0000-00006C000000}"/>
    <cellStyle name="Comma 14 4" xfId="110" xr:uid="{00000000-0005-0000-0000-00006D000000}"/>
    <cellStyle name="Comma 14 5" xfId="111" xr:uid="{00000000-0005-0000-0000-00006E000000}"/>
    <cellStyle name="Comma 15" xfId="112" xr:uid="{00000000-0005-0000-0000-00006F000000}"/>
    <cellStyle name="Comma 15 2" xfId="113" xr:uid="{00000000-0005-0000-0000-000070000000}"/>
    <cellStyle name="Comma 15 2 2" xfId="114" xr:uid="{00000000-0005-0000-0000-000071000000}"/>
    <cellStyle name="Comma 15 2 3" xfId="115" xr:uid="{00000000-0005-0000-0000-000072000000}"/>
    <cellStyle name="Comma 15 3" xfId="116" xr:uid="{00000000-0005-0000-0000-000073000000}"/>
    <cellStyle name="Comma 15 4" xfId="117" xr:uid="{00000000-0005-0000-0000-000074000000}"/>
    <cellStyle name="Comma 16" xfId="118" xr:uid="{00000000-0005-0000-0000-000075000000}"/>
    <cellStyle name="Comma 16 2" xfId="119" xr:uid="{00000000-0005-0000-0000-000076000000}"/>
    <cellStyle name="Comma 16 2 2" xfId="120" xr:uid="{00000000-0005-0000-0000-000077000000}"/>
    <cellStyle name="Comma 16 2 3" xfId="121" xr:uid="{00000000-0005-0000-0000-000078000000}"/>
    <cellStyle name="Comma 16 3" xfId="122" xr:uid="{00000000-0005-0000-0000-000079000000}"/>
    <cellStyle name="Comma 16 4" xfId="123" xr:uid="{00000000-0005-0000-0000-00007A000000}"/>
    <cellStyle name="Comma 17" xfId="124" xr:uid="{00000000-0005-0000-0000-00007B000000}"/>
    <cellStyle name="Comma 17 2" xfId="125" xr:uid="{00000000-0005-0000-0000-00007C000000}"/>
    <cellStyle name="Comma 17 3" xfId="126" xr:uid="{00000000-0005-0000-0000-00007D000000}"/>
    <cellStyle name="Comma 18" xfId="127" xr:uid="{00000000-0005-0000-0000-00007E000000}"/>
    <cellStyle name="Comma 18 2" xfId="128" xr:uid="{00000000-0005-0000-0000-00007F000000}"/>
    <cellStyle name="Comma 18 3" xfId="129" xr:uid="{00000000-0005-0000-0000-000080000000}"/>
    <cellStyle name="Comma 19" xfId="130" xr:uid="{00000000-0005-0000-0000-000081000000}"/>
    <cellStyle name="Comma 19 2" xfId="131" xr:uid="{00000000-0005-0000-0000-000082000000}"/>
    <cellStyle name="Comma 19 3" xfId="132" xr:uid="{00000000-0005-0000-0000-000083000000}"/>
    <cellStyle name="Comma 2" xfId="133" xr:uid="{00000000-0005-0000-0000-000084000000}"/>
    <cellStyle name="Comma 2 2" xfId="134" xr:uid="{00000000-0005-0000-0000-000085000000}"/>
    <cellStyle name="Comma 2 2 2" xfId="135" xr:uid="{00000000-0005-0000-0000-000086000000}"/>
    <cellStyle name="Comma 2 2 3" xfId="136" xr:uid="{00000000-0005-0000-0000-000087000000}"/>
    <cellStyle name="Comma 2 3" xfId="137" xr:uid="{00000000-0005-0000-0000-000088000000}"/>
    <cellStyle name="Comma 2 3 2" xfId="138" xr:uid="{00000000-0005-0000-0000-000089000000}"/>
    <cellStyle name="Comma 2 3 3" xfId="139" xr:uid="{00000000-0005-0000-0000-00008A000000}"/>
    <cellStyle name="Comma 20" xfId="140" xr:uid="{00000000-0005-0000-0000-00008B000000}"/>
    <cellStyle name="Comma 20 2" xfId="141" xr:uid="{00000000-0005-0000-0000-00008C000000}"/>
    <cellStyle name="Comma 20 3" xfId="142" xr:uid="{00000000-0005-0000-0000-00008D000000}"/>
    <cellStyle name="Comma 21" xfId="143" xr:uid="{00000000-0005-0000-0000-00008E000000}"/>
    <cellStyle name="Comma 21 2" xfId="144" xr:uid="{00000000-0005-0000-0000-00008F000000}"/>
    <cellStyle name="Comma 21 3" xfId="145" xr:uid="{00000000-0005-0000-0000-000090000000}"/>
    <cellStyle name="Comma 22" xfId="146" xr:uid="{00000000-0005-0000-0000-000091000000}"/>
    <cellStyle name="Comma 22 2" xfId="147" xr:uid="{00000000-0005-0000-0000-000092000000}"/>
    <cellStyle name="Comma 22 3" xfId="148" xr:uid="{00000000-0005-0000-0000-000093000000}"/>
    <cellStyle name="Comma 23" xfId="149" xr:uid="{00000000-0005-0000-0000-000094000000}"/>
    <cellStyle name="Comma 23 2" xfId="150" xr:uid="{00000000-0005-0000-0000-000095000000}"/>
    <cellStyle name="Comma 23 3" xfId="151" xr:uid="{00000000-0005-0000-0000-000096000000}"/>
    <cellStyle name="Comma 24" xfId="152" xr:uid="{00000000-0005-0000-0000-000097000000}"/>
    <cellStyle name="Comma 24 2" xfId="153" xr:uid="{00000000-0005-0000-0000-000098000000}"/>
    <cellStyle name="Comma 24 3" xfId="154" xr:uid="{00000000-0005-0000-0000-000099000000}"/>
    <cellStyle name="Comma 25" xfId="155" xr:uid="{00000000-0005-0000-0000-00009A000000}"/>
    <cellStyle name="Comma 25 2" xfId="156" xr:uid="{00000000-0005-0000-0000-00009B000000}"/>
    <cellStyle name="Comma 25 3" xfId="157" xr:uid="{00000000-0005-0000-0000-00009C000000}"/>
    <cellStyle name="Comma 26" xfId="158" xr:uid="{00000000-0005-0000-0000-00009D000000}"/>
    <cellStyle name="Comma 26 2" xfId="159" xr:uid="{00000000-0005-0000-0000-00009E000000}"/>
    <cellStyle name="Comma 26 3" xfId="160" xr:uid="{00000000-0005-0000-0000-00009F000000}"/>
    <cellStyle name="Comma 27" xfId="161" xr:uid="{00000000-0005-0000-0000-0000A0000000}"/>
    <cellStyle name="Comma 27 2" xfId="162" xr:uid="{00000000-0005-0000-0000-0000A1000000}"/>
    <cellStyle name="Comma 27 3" xfId="163" xr:uid="{00000000-0005-0000-0000-0000A2000000}"/>
    <cellStyle name="Comma 28" xfId="164" xr:uid="{00000000-0005-0000-0000-0000A3000000}"/>
    <cellStyle name="Comma 28 2" xfId="165" xr:uid="{00000000-0005-0000-0000-0000A4000000}"/>
    <cellStyle name="Comma 28 3" xfId="166" xr:uid="{00000000-0005-0000-0000-0000A5000000}"/>
    <cellStyle name="Comma 29" xfId="456" xr:uid="{E5893455-9EFF-423C-8130-DAE9732AC616}"/>
    <cellStyle name="Comma 3" xfId="167" xr:uid="{00000000-0005-0000-0000-0000A6000000}"/>
    <cellStyle name="Comma 3 2" xfId="168" xr:uid="{00000000-0005-0000-0000-0000A7000000}"/>
    <cellStyle name="Comma 3 2 2" xfId="169" xr:uid="{00000000-0005-0000-0000-0000A8000000}"/>
    <cellStyle name="Comma 3 2 3" xfId="170" xr:uid="{00000000-0005-0000-0000-0000A9000000}"/>
    <cellStyle name="Comma 3 3" xfId="171" xr:uid="{00000000-0005-0000-0000-0000AA000000}"/>
    <cellStyle name="Comma 3 3 2" xfId="172" xr:uid="{00000000-0005-0000-0000-0000AB000000}"/>
    <cellStyle name="Comma 3 3 3" xfId="173" xr:uid="{00000000-0005-0000-0000-0000AC000000}"/>
    <cellStyle name="Comma 3 4" xfId="174" xr:uid="{00000000-0005-0000-0000-0000AD000000}"/>
    <cellStyle name="Comma 3 5" xfId="175" xr:uid="{00000000-0005-0000-0000-0000AE000000}"/>
    <cellStyle name="Comma 30" xfId="459" xr:uid="{E3BF7001-28AA-45AF-8A41-9134FF5097DD}"/>
    <cellStyle name="Comma 31" xfId="463" xr:uid="{21B25A02-C3E7-4645-93BC-C43748CFC9FA}"/>
    <cellStyle name="Comma 32" xfId="465" xr:uid="{48F0FA4D-7C7C-422C-A210-C6B85934597C}"/>
    <cellStyle name="Comma 33" xfId="469" xr:uid="{B07AF1CA-CD80-4F95-98E3-294B5790A54C}"/>
    <cellStyle name="Comma 34" xfId="472" xr:uid="{4B23F429-2AF8-436F-909E-147C535FFD6E}"/>
    <cellStyle name="Comma 35" xfId="474" xr:uid="{E47AAD94-5FAD-408B-8181-13210B8540C9}"/>
    <cellStyle name="Comma 36" xfId="477" xr:uid="{E76F9933-0E29-4431-B734-D8D42466BAB7}"/>
    <cellStyle name="Comma 37" xfId="480" xr:uid="{0EFF9C35-BAB0-4140-BBDF-7B3A283F2718}"/>
    <cellStyle name="Comma 38" xfId="484" xr:uid="{2142B8A8-02D6-4F1C-8BCB-F4FBAB560C02}"/>
    <cellStyle name="Comma 39" xfId="486" xr:uid="{E8B541A7-66D0-4971-9512-0AABB1628212}"/>
    <cellStyle name="Comma 4" xfId="176" xr:uid="{00000000-0005-0000-0000-0000AF000000}"/>
    <cellStyle name="Comma 4 2" xfId="177" xr:uid="{00000000-0005-0000-0000-0000B0000000}"/>
    <cellStyle name="Comma 4 2 2" xfId="178" xr:uid="{00000000-0005-0000-0000-0000B1000000}"/>
    <cellStyle name="Comma 4 2 3" xfId="179" xr:uid="{00000000-0005-0000-0000-0000B2000000}"/>
    <cellStyle name="Comma 43" xfId="180" xr:uid="{00000000-0005-0000-0000-0000B3000000}"/>
    <cellStyle name="Comma 43 2" xfId="181" xr:uid="{00000000-0005-0000-0000-0000B4000000}"/>
    <cellStyle name="Comma 43 3" xfId="182" xr:uid="{00000000-0005-0000-0000-0000B5000000}"/>
    <cellStyle name="Comma 5" xfId="183" xr:uid="{00000000-0005-0000-0000-0000B6000000}"/>
    <cellStyle name="Comma 5 2" xfId="184" xr:uid="{00000000-0005-0000-0000-0000B7000000}"/>
    <cellStyle name="Comma 5 2 2" xfId="185" xr:uid="{00000000-0005-0000-0000-0000B8000000}"/>
    <cellStyle name="Comma 5 2 3" xfId="186" xr:uid="{00000000-0005-0000-0000-0000B9000000}"/>
    <cellStyle name="Comma 5 3" xfId="187" xr:uid="{00000000-0005-0000-0000-0000BA000000}"/>
    <cellStyle name="Comma 5 4" xfId="188" xr:uid="{00000000-0005-0000-0000-0000BB000000}"/>
    <cellStyle name="Comma 6" xfId="189" xr:uid="{00000000-0005-0000-0000-0000BC000000}"/>
    <cellStyle name="Comma 6 2" xfId="190" xr:uid="{00000000-0005-0000-0000-0000BD000000}"/>
    <cellStyle name="Comma 6 2 2" xfId="191" xr:uid="{00000000-0005-0000-0000-0000BE000000}"/>
    <cellStyle name="Comma 6 2 3" xfId="192" xr:uid="{00000000-0005-0000-0000-0000BF000000}"/>
    <cellStyle name="Comma 6 3" xfId="193" xr:uid="{00000000-0005-0000-0000-0000C0000000}"/>
    <cellStyle name="Comma 6 3 2" xfId="194" xr:uid="{00000000-0005-0000-0000-0000C1000000}"/>
    <cellStyle name="Comma 6 3 3" xfId="195" xr:uid="{00000000-0005-0000-0000-0000C2000000}"/>
    <cellStyle name="Comma 6 4" xfId="196" xr:uid="{00000000-0005-0000-0000-0000C3000000}"/>
    <cellStyle name="Comma 6 4 2" xfId="197" xr:uid="{00000000-0005-0000-0000-0000C4000000}"/>
    <cellStyle name="Comma 6 4 3" xfId="198" xr:uid="{00000000-0005-0000-0000-0000C5000000}"/>
    <cellStyle name="Comma 6 5" xfId="199" xr:uid="{00000000-0005-0000-0000-0000C6000000}"/>
    <cellStyle name="Comma 6 6" xfId="200" xr:uid="{00000000-0005-0000-0000-0000C7000000}"/>
    <cellStyle name="Comma 7" xfId="201" xr:uid="{00000000-0005-0000-0000-0000C8000000}"/>
    <cellStyle name="Comma 7 2" xfId="202" xr:uid="{00000000-0005-0000-0000-0000C9000000}"/>
    <cellStyle name="Comma 7 2 2" xfId="203" xr:uid="{00000000-0005-0000-0000-0000CA000000}"/>
    <cellStyle name="Comma 7 2 3" xfId="204" xr:uid="{00000000-0005-0000-0000-0000CB000000}"/>
    <cellStyle name="Comma 7 3" xfId="205" xr:uid="{00000000-0005-0000-0000-0000CC000000}"/>
    <cellStyle name="Comma 7 4" xfId="206" xr:uid="{00000000-0005-0000-0000-0000CD000000}"/>
    <cellStyle name="Comma 8" xfId="207" xr:uid="{00000000-0005-0000-0000-0000CE000000}"/>
    <cellStyle name="Comma 8 2" xfId="208" xr:uid="{00000000-0005-0000-0000-0000CF000000}"/>
    <cellStyle name="Comma 8 2 2" xfId="209" xr:uid="{00000000-0005-0000-0000-0000D0000000}"/>
    <cellStyle name="Comma 8 2 3" xfId="210" xr:uid="{00000000-0005-0000-0000-0000D1000000}"/>
    <cellStyle name="Comma 8 3" xfId="211" xr:uid="{00000000-0005-0000-0000-0000D2000000}"/>
    <cellStyle name="Comma 8 4" xfId="212" xr:uid="{00000000-0005-0000-0000-0000D3000000}"/>
    <cellStyle name="Comma 9" xfId="213" xr:uid="{00000000-0005-0000-0000-0000D4000000}"/>
    <cellStyle name="Comma 9 2" xfId="214" xr:uid="{00000000-0005-0000-0000-0000D5000000}"/>
    <cellStyle name="Comma 9 2 2" xfId="215" xr:uid="{00000000-0005-0000-0000-0000D6000000}"/>
    <cellStyle name="Comma 9 2 3" xfId="216" xr:uid="{00000000-0005-0000-0000-0000D7000000}"/>
    <cellStyle name="Comma 9 3" xfId="217" xr:uid="{00000000-0005-0000-0000-0000D8000000}"/>
    <cellStyle name="Comma 9 4" xfId="218" xr:uid="{00000000-0005-0000-0000-0000D9000000}"/>
    <cellStyle name="Comma 99" xfId="219" xr:uid="{00000000-0005-0000-0000-0000DA000000}"/>
    <cellStyle name="comma zerodec" xfId="220" xr:uid="{00000000-0005-0000-0000-0000DB000000}"/>
    <cellStyle name="Comma_OHTL - E updat" xfId="221" xr:uid="{00000000-0005-0000-0000-0000DC000000}"/>
    <cellStyle name="Copied" xfId="222" xr:uid="{00000000-0005-0000-0000-0000DD000000}"/>
    <cellStyle name="Currency (0.00)" xfId="223" xr:uid="{00000000-0005-0000-0000-0000DE000000}"/>
    <cellStyle name="Currency [00]" xfId="224" xr:uid="{00000000-0005-0000-0000-0000DF000000}"/>
    <cellStyle name="Currency1" xfId="225" xr:uid="{00000000-0005-0000-0000-0000E0000000}"/>
    <cellStyle name="Date Short" xfId="226" xr:uid="{00000000-0005-0000-0000-0000E1000000}"/>
    <cellStyle name="DELTA" xfId="227" xr:uid="{00000000-0005-0000-0000-0000E2000000}"/>
    <cellStyle name="Dezimal [0]_Compiling Utility Macros" xfId="228" xr:uid="{00000000-0005-0000-0000-0000E3000000}"/>
    <cellStyle name="Dezimal_Compiling Utility Macros" xfId="229" xr:uid="{00000000-0005-0000-0000-0000E4000000}"/>
    <cellStyle name="Dollar (zero dec)" xfId="230" xr:uid="{00000000-0005-0000-0000-0000E5000000}"/>
    <cellStyle name="Enter Currency (0)" xfId="231" xr:uid="{00000000-0005-0000-0000-0000E6000000}"/>
    <cellStyle name="Enter Currency (2)" xfId="232" xr:uid="{00000000-0005-0000-0000-0000E7000000}"/>
    <cellStyle name="Enter Units (0)" xfId="233" xr:uid="{00000000-0005-0000-0000-0000E8000000}"/>
    <cellStyle name="Enter Units (1)" xfId="234" xr:uid="{00000000-0005-0000-0000-0000E9000000}"/>
    <cellStyle name="Enter Units (2)" xfId="235" xr:uid="{00000000-0005-0000-0000-0000EA000000}"/>
    <cellStyle name="Entered" xfId="236" xr:uid="{00000000-0005-0000-0000-0000EB000000}"/>
    <cellStyle name="Entry" xfId="237" xr:uid="{00000000-0005-0000-0000-0000EC000000}"/>
    <cellStyle name="Euro" xfId="238" xr:uid="{00000000-0005-0000-0000-0000ED000000}"/>
    <cellStyle name="Explanatory Text 2" xfId="239" xr:uid="{00000000-0005-0000-0000-0000EE000000}"/>
    <cellStyle name="Explanatory Text 3" xfId="240" xr:uid="{00000000-0005-0000-0000-0000EF000000}"/>
    <cellStyle name="Good 2" xfId="241" xr:uid="{00000000-0005-0000-0000-0000F0000000}"/>
    <cellStyle name="Good 3" xfId="242" xr:uid="{00000000-0005-0000-0000-0000F1000000}"/>
    <cellStyle name="Grey" xfId="243" xr:uid="{00000000-0005-0000-0000-0000F2000000}"/>
    <cellStyle name="Grey 2" xfId="244" xr:uid="{00000000-0005-0000-0000-0000F3000000}"/>
    <cellStyle name="Header1" xfId="245" xr:uid="{00000000-0005-0000-0000-0000F4000000}"/>
    <cellStyle name="Header2" xfId="246" xr:uid="{00000000-0005-0000-0000-0000F5000000}"/>
    <cellStyle name="Heading 1 2" xfId="247" xr:uid="{00000000-0005-0000-0000-0000F6000000}"/>
    <cellStyle name="Heading 2 2" xfId="248" xr:uid="{00000000-0005-0000-0000-0000F7000000}"/>
    <cellStyle name="Heading 3 2" xfId="249" xr:uid="{00000000-0005-0000-0000-0000F8000000}"/>
    <cellStyle name="Heading 4 2" xfId="250" xr:uid="{00000000-0005-0000-0000-0000F9000000}"/>
    <cellStyle name="Hyperlink 2" xfId="251" xr:uid="{00000000-0005-0000-0000-0000FA000000}"/>
    <cellStyle name="Hyperlink 3" xfId="252" xr:uid="{00000000-0005-0000-0000-0000FB000000}"/>
    <cellStyle name="Input [yellow]" xfId="253" xr:uid="{00000000-0005-0000-0000-0000FC000000}"/>
    <cellStyle name="Input [yellow] 2" xfId="254" xr:uid="{00000000-0005-0000-0000-0000FD000000}"/>
    <cellStyle name="Input 10" xfId="255" xr:uid="{00000000-0005-0000-0000-0000FE000000}"/>
    <cellStyle name="Input 11" xfId="256" xr:uid="{00000000-0005-0000-0000-0000FF000000}"/>
    <cellStyle name="Input 12" xfId="257" xr:uid="{00000000-0005-0000-0000-000000010000}"/>
    <cellStyle name="Input 13" xfId="258" xr:uid="{00000000-0005-0000-0000-000001010000}"/>
    <cellStyle name="Input 2" xfId="259" xr:uid="{00000000-0005-0000-0000-000002010000}"/>
    <cellStyle name="Input 3" xfId="260" xr:uid="{00000000-0005-0000-0000-000003010000}"/>
    <cellStyle name="Input 4" xfId="261" xr:uid="{00000000-0005-0000-0000-000004010000}"/>
    <cellStyle name="Input 5" xfId="262" xr:uid="{00000000-0005-0000-0000-000005010000}"/>
    <cellStyle name="Input 6" xfId="263" xr:uid="{00000000-0005-0000-0000-000006010000}"/>
    <cellStyle name="Input 7" xfId="264" xr:uid="{00000000-0005-0000-0000-000007010000}"/>
    <cellStyle name="Input 8" xfId="265" xr:uid="{00000000-0005-0000-0000-000008010000}"/>
    <cellStyle name="Input 9" xfId="266" xr:uid="{00000000-0005-0000-0000-000009010000}"/>
    <cellStyle name="lines" xfId="267" xr:uid="{00000000-0005-0000-0000-00000A010000}"/>
    <cellStyle name="Link Currency (0)" xfId="268" xr:uid="{00000000-0005-0000-0000-00000B010000}"/>
    <cellStyle name="Link Currency (2)" xfId="269" xr:uid="{00000000-0005-0000-0000-00000C010000}"/>
    <cellStyle name="Link Units (0)" xfId="270" xr:uid="{00000000-0005-0000-0000-00000D010000}"/>
    <cellStyle name="Link Units (1)" xfId="271" xr:uid="{00000000-0005-0000-0000-00000E010000}"/>
    <cellStyle name="Link Units (2)" xfId="272" xr:uid="{00000000-0005-0000-0000-00000F010000}"/>
    <cellStyle name="Linked Cell 2" xfId="273" xr:uid="{00000000-0005-0000-0000-000010010000}"/>
    <cellStyle name="Linked Cell 3" xfId="274" xr:uid="{00000000-0005-0000-0000-000011010000}"/>
    <cellStyle name="Miglia - Stile1" xfId="275" xr:uid="{00000000-0005-0000-0000-000012010000}"/>
    <cellStyle name="Miglia - Stile2" xfId="276" xr:uid="{00000000-0005-0000-0000-000013010000}"/>
    <cellStyle name="Miglia - Stile3" xfId="277" xr:uid="{00000000-0005-0000-0000-000014010000}"/>
    <cellStyle name="Miglia - Stile4" xfId="278" xr:uid="{00000000-0005-0000-0000-000015010000}"/>
    <cellStyle name="Miglia - Stile5" xfId="279" xr:uid="{00000000-0005-0000-0000-000016010000}"/>
    <cellStyle name="Milliers [0]_AR1194" xfId="280" xr:uid="{00000000-0005-0000-0000-000017010000}"/>
    <cellStyle name="Milliers_AR1194" xfId="281" xr:uid="{00000000-0005-0000-0000-000018010000}"/>
    <cellStyle name="Monétaire [0]_AR1194" xfId="282" xr:uid="{00000000-0005-0000-0000-000019010000}"/>
    <cellStyle name="Monétaire_AR1194" xfId="283" xr:uid="{00000000-0005-0000-0000-00001A010000}"/>
    <cellStyle name="Neutral 2" xfId="284" xr:uid="{00000000-0005-0000-0000-00001B010000}"/>
    <cellStyle name="Neutral 3" xfId="285" xr:uid="{00000000-0005-0000-0000-00001C010000}"/>
    <cellStyle name="no dec" xfId="286" xr:uid="{00000000-0005-0000-0000-00001D010000}"/>
    <cellStyle name="Normal" xfId="0" builtinId="0"/>
    <cellStyle name="Normal - Stile6" xfId="287" xr:uid="{00000000-0005-0000-0000-00001F010000}"/>
    <cellStyle name="Normal - Stile7" xfId="288" xr:uid="{00000000-0005-0000-0000-000020010000}"/>
    <cellStyle name="Normal - Stile8" xfId="289" xr:uid="{00000000-0005-0000-0000-000021010000}"/>
    <cellStyle name="Normal - Style1" xfId="290" xr:uid="{00000000-0005-0000-0000-000022010000}"/>
    <cellStyle name="Normal 10" xfId="291" xr:uid="{00000000-0005-0000-0000-000023010000}"/>
    <cellStyle name="Normal 10 2" xfId="292" xr:uid="{00000000-0005-0000-0000-000024010000}"/>
    <cellStyle name="Normal 11" xfId="293" xr:uid="{00000000-0005-0000-0000-000025010000}"/>
    <cellStyle name="Normal 11 2" xfId="294" xr:uid="{00000000-0005-0000-0000-000026010000}"/>
    <cellStyle name="Normal 12" xfId="295" xr:uid="{00000000-0005-0000-0000-000027010000}"/>
    <cellStyle name="Normal 12 2" xfId="296" xr:uid="{00000000-0005-0000-0000-000028010000}"/>
    <cellStyle name="Normal 13" xfId="297" xr:uid="{00000000-0005-0000-0000-000029010000}"/>
    <cellStyle name="Normal 13 2" xfId="298" xr:uid="{00000000-0005-0000-0000-00002A010000}"/>
    <cellStyle name="Normal 130" xfId="299" xr:uid="{00000000-0005-0000-0000-00002B010000}"/>
    <cellStyle name="Normal 130 2" xfId="300" xr:uid="{00000000-0005-0000-0000-00002C010000}"/>
    <cellStyle name="Normal 134" xfId="301" xr:uid="{00000000-0005-0000-0000-00002D010000}"/>
    <cellStyle name="Normal 14" xfId="302" xr:uid="{00000000-0005-0000-0000-00002E010000}"/>
    <cellStyle name="Normal 14 2" xfId="303" xr:uid="{00000000-0005-0000-0000-00002F010000}"/>
    <cellStyle name="Normal 15" xfId="304" xr:uid="{00000000-0005-0000-0000-000030010000}"/>
    <cellStyle name="Normal 15 2" xfId="305" xr:uid="{00000000-0005-0000-0000-000031010000}"/>
    <cellStyle name="Normal 16" xfId="306" xr:uid="{00000000-0005-0000-0000-000032010000}"/>
    <cellStyle name="Normal 16 2" xfId="307" xr:uid="{00000000-0005-0000-0000-000033010000}"/>
    <cellStyle name="Normal 17" xfId="308" xr:uid="{00000000-0005-0000-0000-000034010000}"/>
    <cellStyle name="Normal 17 2" xfId="309" xr:uid="{00000000-0005-0000-0000-000035010000}"/>
    <cellStyle name="Normal 18" xfId="310" xr:uid="{00000000-0005-0000-0000-000036010000}"/>
    <cellStyle name="Normal 19" xfId="311" xr:uid="{00000000-0005-0000-0000-000037010000}"/>
    <cellStyle name="Normal 2" xfId="312" xr:uid="{00000000-0005-0000-0000-000038010000}"/>
    <cellStyle name="Normal 2 2" xfId="313" xr:uid="{00000000-0005-0000-0000-000039010000}"/>
    <cellStyle name="Normal 2 3" xfId="314" xr:uid="{00000000-0005-0000-0000-00003A010000}"/>
    <cellStyle name="Normal 2 4" xfId="315" xr:uid="{00000000-0005-0000-0000-00003B010000}"/>
    <cellStyle name="Normal 20" xfId="316" xr:uid="{00000000-0005-0000-0000-00003C010000}"/>
    <cellStyle name="Normal 21" xfId="317" xr:uid="{00000000-0005-0000-0000-00003D010000}"/>
    <cellStyle name="Normal 211" xfId="318" xr:uid="{00000000-0005-0000-0000-00003E010000}"/>
    <cellStyle name="Normal 22" xfId="319" xr:uid="{00000000-0005-0000-0000-00003F010000}"/>
    <cellStyle name="Normal 23" xfId="320" xr:uid="{00000000-0005-0000-0000-000040010000}"/>
    <cellStyle name="Normal 23 2" xfId="321" xr:uid="{00000000-0005-0000-0000-000041010000}"/>
    <cellStyle name="Normal 23 3" xfId="322" xr:uid="{00000000-0005-0000-0000-000042010000}"/>
    <cellStyle name="Normal 24" xfId="323" xr:uid="{00000000-0005-0000-0000-000043010000}"/>
    <cellStyle name="Normal 24 2" xfId="324" xr:uid="{00000000-0005-0000-0000-000044010000}"/>
    <cellStyle name="Normal 24 3" xfId="325" xr:uid="{00000000-0005-0000-0000-000045010000}"/>
    <cellStyle name="Normal 25" xfId="326" xr:uid="{00000000-0005-0000-0000-000046010000}"/>
    <cellStyle name="Normal 26" xfId="327" xr:uid="{00000000-0005-0000-0000-000047010000}"/>
    <cellStyle name="Normal 27" xfId="328" xr:uid="{00000000-0005-0000-0000-000048010000}"/>
    <cellStyle name="Normal 28" xfId="329" xr:uid="{00000000-0005-0000-0000-000049010000}"/>
    <cellStyle name="Normal 29" xfId="330" xr:uid="{00000000-0005-0000-0000-00004A010000}"/>
    <cellStyle name="Normal 3" xfId="331" xr:uid="{00000000-0005-0000-0000-00004B010000}"/>
    <cellStyle name="Normal 3 2" xfId="332" xr:uid="{00000000-0005-0000-0000-00004C010000}"/>
    <cellStyle name="Normal 3 3" xfId="333" xr:uid="{00000000-0005-0000-0000-00004D010000}"/>
    <cellStyle name="Normal 30" xfId="334" xr:uid="{00000000-0005-0000-0000-00004E010000}"/>
    <cellStyle name="Normal 31" xfId="335" xr:uid="{00000000-0005-0000-0000-00004F010000}"/>
    <cellStyle name="Normal 32" xfId="336" xr:uid="{00000000-0005-0000-0000-000050010000}"/>
    <cellStyle name="Normal 33" xfId="337" xr:uid="{00000000-0005-0000-0000-000051010000}"/>
    <cellStyle name="Normal 34" xfId="338" xr:uid="{00000000-0005-0000-0000-000052010000}"/>
    <cellStyle name="Normal 35" xfId="339" xr:uid="{00000000-0005-0000-0000-000053010000}"/>
    <cellStyle name="Normal 36" xfId="340" xr:uid="{00000000-0005-0000-0000-000054010000}"/>
    <cellStyle name="Normal 37" xfId="341" xr:uid="{00000000-0005-0000-0000-000055010000}"/>
    <cellStyle name="Normal 38" xfId="342" xr:uid="{00000000-0005-0000-0000-000056010000}"/>
    <cellStyle name="Normal 39" xfId="343" xr:uid="{00000000-0005-0000-0000-000057010000}"/>
    <cellStyle name="Normal 4" xfId="344" xr:uid="{00000000-0005-0000-0000-000058010000}"/>
    <cellStyle name="Normal 40" xfId="345" xr:uid="{00000000-0005-0000-0000-000059010000}"/>
    <cellStyle name="Normal 41" xfId="346" xr:uid="{00000000-0005-0000-0000-00005A010000}"/>
    <cellStyle name="Normal 42" xfId="347" xr:uid="{00000000-0005-0000-0000-00005B010000}"/>
    <cellStyle name="Normal 43" xfId="348" xr:uid="{00000000-0005-0000-0000-00005C010000}"/>
    <cellStyle name="Normal 44" xfId="349" xr:uid="{00000000-0005-0000-0000-00005D010000}"/>
    <cellStyle name="Normal 45" xfId="350" xr:uid="{00000000-0005-0000-0000-00005E010000}"/>
    <cellStyle name="Normal 46" xfId="351" xr:uid="{00000000-0005-0000-0000-00005F010000}"/>
    <cellStyle name="Normal 47" xfId="352" xr:uid="{00000000-0005-0000-0000-000060010000}"/>
    <cellStyle name="Normal 48" xfId="451" xr:uid="{34914C80-AA28-4A80-BB79-50E8C8F8300B}"/>
    <cellStyle name="Normal 49" xfId="452" xr:uid="{A591B1D2-EFDE-45EA-8DA6-C2C9FCF85C96}"/>
    <cellStyle name="Normal 5" xfId="353" xr:uid="{00000000-0005-0000-0000-000061010000}"/>
    <cellStyle name="Normal 5 2" xfId="354" xr:uid="{00000000-0005-0000-0000-000062010000}"/>
    <cellStyle name="Normal 5 2 11" xfId="355" xr:uid="{00000000-0005-0000-0000-000063010000}"/>
    <cellStyle name="Normal 5 2 2" xfId="356" xr:uid="{00000000-0005-0000-0000-000064010000}"/>
    <cellStyle name="Normal 5 2 3" xfId="357" xr:uid="{00000000-0005-0000-0000-000065010000}"/>
    <cellStyle name="Normal 5 3" xfId="358" xr:uid="{00000000-0005-0000-0000-000066010000}"/>
    <cellStyle name="Normal 5 4" xfId="359" xr:uid="{00000000-0005-0000-0000-000067010000}"/>
    <cellStyle name="Normal 50" xfId="453" xr:uid="{FCA4592D-CD23-4A7B-81DC-E207858A80BC}"/>
    <cellStyle name="Normal 51" xfId="454" xr:uid="{2239ED19-2176-4120-8AF8-9C8BC25CB0D3}"/>
    <cellStyle name="Normal 52" xfId="457" xr:uid="{74AF8376-E2F2-4AEA-8463-F3ECBA83946D}"/>
    <cellStyle name="Normal 53" xfId="460" xr:uid="{738B5A55-07D6-4B65-8445-237FD087D2ED}"/>
    <cellStyle name="Normal 54" xfId="461" xr:uid="{587FAF3F-0180-4772-B22A-7F63E032AB31}"/>
    <cellStyle name="Normal 55" xfId="466" xr:uid="{DC50E3EA-B4A5-4E01-B012-A072121FF7F1}"/>
    <cellStyle name="Normal 56" xfId="467" xr:uid="{DEA4AFC1-E8AE-42F3-995C-13FB1BEC6F07}"/>
    <cellStyle name="Normal 57" xfId="470" xr:uid="{8DBA8D00-0F2C-47E0-847E-A1223A14920F}"/>
    <cellStyle name="Normal 58" xfId="475" xr:uid="{A2A3A9D7-DB2F-4063-BEA4-AEB472D11D79}"/>
    <cellStyle name="Normal 59" xfId="478" xr:uid="{F4E93C05-2551-4122-871B-862F9AD403C4}"/>
    <cellStyle name="Normal 6" xfId="360" xr:uid="{00000000-0005-0000-0000-000068010000}"/>
    <cellStyle name="Normal 6 2" xfId="361" xr:uid="{00000000-0005-0000-0000-000069010000}"/>
    <cellStyle name="Normal 60" xfId="481" xr:uid="{2F6368A6-5558-4D2A-9EA9-62246A2B5F83}"/>
    <cellStyle name="Normal 61" xfId="482" xr:uid="{2A44F56C-307F-4046-B96D-43FC5537F3F3}"/>
    <cellStyle name="Normal 7" xfId="362" xr:uid="{00000000-0005-0000-0000-00006A010000}"/>
    <cellStyle name="Normal 7 2" xfId="363" xr:uid="{00000000-0005-0000-0000-00006B010000}"/>
    <cellStyle name="Normal 8" xfId="364" xr:uid="{00000000-0005-0000-0000-00006C010000}"/>
    <cellStyle name="Normal 9" xfId="365" xr:uid="{00000000-0005-0000-0000-00006D010000}"/>
    <cellStyle name="Normal 9 2" xfId="366" xr:uid="{00000000-0005-0000-0000-00006E010000}"/>
    <cellStyle name="Normal_OHTL - E updat" xfId="367" xr:uid="{00000000-0005-0000-0000-00006F010000}"/>
    <cellStyle name="Note 2" xfId="368" xr:uid="{00000000-0005-0000-0000-000070010000}"/>
    <cellStyle name="Output 2" xfId="369" xr:uid="{00000000-0005-0000-0000-000071010000}"/>
    <cellStyle name="Output 3" xfId="370" xr:uid="{00000000-0005-0000-0000-000072010000}"/>
    <cellStyle name="Output Amounts" xfId="371" xr:uid="{00000000-0005-0000-0000-000073010000}"/>
    <cellStyle name="Output Line Items" xfId="372" xr:uid="{00000000-0005-0000-0000-000074010000}"/>
    <cellStyle name="Percent" xfId="373" builtinId="5"/>
    <cellStyle name="Percent [0]" xfId="374" xr:uid="{00000000-0005-0000-0000-000076010000}"/>
    <cellStyle name="Percent [00]" xfId="375" xr:uid="{00000000-0005-0000-0000-000077010000}"/>
    <cellStyle name="Percent [2]" xfId="376" xr:uid="{00000000-0005-0000-0000-000078010000}"/>
    <cellStyle name="Percent 10" xfId="377" xr:uid="{00000000-0005-0000-0000-000079010000}"/>
    <cellStyle name="Percent 10 2" xfId="378" xr:uid="{00000000-0005-0000-0000-00007A010000}"/>
    <cellStyle name="Percent 11" xfId="379" xr:uid="{00000000-0005-0000-0000-00007B010000}"/>
    <cellStyle name="Percent 11 2" xfId="380" xr:uid="{00000000-0005-0000-0000-00007C010000}"/>
    <cellStyle name="Percent 12" xfId="381" xr:uid="{00000000-0005-0000-0000-00007D010000}"/>
    <cellStyle name="Percent 13" xfId="382" xr:uid="{00000000-0005-0000-0000-00007E010000}"/>
    <cellStyle name="Percent 14" xfId="455" xr:uid="{301D3986-9972-4659-9690-E8D0A20CD199}"/>
    <cellStyle name="Percent 15" xfId="458" xr:uid="{337C8D5B-C6EE-4E28-9575-AF2C78EC4FB6}"/>
    <cellStyle name="Percent 16" xfId="462" xr:uid="{6E7DFC9E-8B03-4CFA-9D44-5073F02957B4}"/>
    <cellStyle name="Percent 17" xfId="464" xr:uid="{FDE976CA-1A56-43BD-8482-E3BF340EE160}"/>
    <cellStyle name="Percent 18" xfId="468" xr:uid="{D5788FB4-8768-4394-8FDF-F28586652D94}"/>
    <cellStyle name="Percent 19" xfId="471" xr:uid="{BACE495E-5082-4F80-92F3-631A915BF700}"/>
    <cellStyle name="Percent 2" xfId="383" xr:uid="{00000000-0005-0000-0000-00007F010000}"/>
    <cellStyle name="Percent 2 2" xfId="384" xr:uid="{00000000-0005-0000-0000-000080010000}"/>
    <cellStyle name="Percent 20" xfId="473" xr:uid="{CE8BF14C-AC4C-43FD-89F7-4769455E975D}"/>
    <cellStyle name="Percent 21" xfId="476" xr:uid="{AF4936E3-8D29-479C-968F-7EDB80F0E137}"/>
    <cellStyle name="Percent 22" xfId="479" xr:uid="{A22538D7-08F7-4F3F-9A91-AD6B40DD6DFB}"/>
    <cellStyle name="Percent 23" xfId="483" xr:uid="{60F0461B-F654-4A2D-B450-9477D40870EF}"/>
    <cellStyle name="Percent 24" xfId="485" xr:uid="{6194FD9D-0105-4907-8885-F73BDAC36A95}"/>
    <cellStyle name="Percent 3" xfId="385" xr:uid="{00000000-0005-0000-0000-000081010000}"/>
    <cellStyle name="Percent 3 2" xfId="386" xr:uid="{00000000-0005-0000-0000-000082010000}"/>
    <cellStyle name="Percent 4" xfId="387" xr:uid="{00000000-0005-0000-0000-000083010000}"/>
    <cellStyle name="Percent 4 2" xfId="388" xr:uid="{00000000-0005-0000-0000-000084010000}"/>
    <cellStyle name="Percent 5" xfId="389" xr:uid="{00000000-0005-0000-0000-000085010000}"/>
    <cellStyle name="Percent 5 2" xfId="390" xr:uid="{00000000-0005-0000-0000-000086010000}"/>
    <cellStyle name="Percent 6" xfId="391" xr:uid="{00000000-0005-0000-0000-000087010000}"/>
    <cellStyle name="Percent 6 2" xfId="392" xr:uid="{00000000-0005-0000-0000-000088010000}"/>
    <cellStyle name="Percent 7" xfId="393" xr:uid="{00000000-0005-0000-0000-000089010000}"/>
    <cellStyle name="Percent 7 2" xfId="394" xr:uid="{00000000-0005-0000-0000-00008A010000}"/>
    <cellStyle name="Percent 8" xfId="395" xr:uid="{00000000-0005-0000-0000-00008B010000}"/>
    <cellStyle name="Percent 8 2" xfId="396" xr:uid="{00000000-0005-0000-0000-00008C010000}"/>
    <cellStyle name="Percent 9" xfId="397" xr:uid="{00000000-0005-0000-0000-00008D010000}"/>
    <cellStyle name="Percent 9 2" xfId="398" xr:uid="{00000000-0005-0000-0000-00008E010000}"/>
    <cellStyle name="PERCENTAGE" xfId="399" xr:uid="{00000000-0005-0000-0000-00008F010000}"/>
    <cellStyle name="PrePop Currency (0)" xfId="400" xr:uid="{00000000-0005-0000-0000-000090010000}"/>
    <cellStyle name="PrePop Currency (2)" xfId="401" xr:uid="{00000000-0005-0000-0000-000091010000}"/>
    <cellStyle name="PrePop Units (0)" xfId="402" xr:uid="{00000000-0005-0000-0000-000092010000}"/>
    <cellStyle name="PrePop Units (1)" xfId="403" xr:uid="{00000000-0005-0000-0000-000093010000}"/>
    <cellStyle name="PrePop Units (2)" xfId="404" xr:uid="{00000000-0005-0000-0000-000094010000}"/>
    <cellStyle name="price" xfId="405" xr:uid="{00000000-0005-0000-0000-000095010000}"/>
    <cellStyle name="PSChar" xfId="406" xr:uid="{00000000-0005-0000-0000-000096010000}"/>
    <cellStyle name="PSDate" xfId="407" xr:uid="{00000000-0005-0000-0000-000097010000}"/>
    <cellStyle name="PSDec" xfId="408" xr:uid="{00000000-0005-0000-0000-000098010000}"/>
    <cellStyle name="PSHeading" xfId="409" xr:uid="{00000000-0005-0000-0000-000099010000}"/>
    <cellStyle name="PSInt" xfId="410" xr:uid="{00000000-0005-0000-0000-00009A010000}"/>
    <cellStyle name="PSSpacer" xfId="411" xr:uid="{00000000-0005-0000-0000-00009B010000}"/>
    <cellStyle name="pwstyle" xfId="412" xr:uid="{00000000-0005-0000-0000-00009C010000}"/>
    <cellStyle name="Quantity" xfId="413" xr:uid="{00000000-0005-0000-0000-00009D010000}"/>
    <cellStyle name="RevList" xfId="414" xr:uid="{00000000-0005-0000-0000-00009E010000}"/>
    <cellStyle name="rob" xfId="415" xr:uid="{00000000-0005-0000-0000-00009F010000}"/>
    <cellStyle name="sbt2" xfId="416" xr:uid="{00000000-0005-0000-0000-0000A0010000}"/>
    <cellStyle name="Standard_Anpassen der Amortisation" xfId="417" xr:uid="{00000000-0005-0000-0000-0000A1010000}"/>
    <cellStyle name="Style 1" xfId="418" xr:uid="{00000000-0005-0000-0000-0000A2010000}"/>
    <cellStyle name="Style 2" xfId="419" xr:uid="{00000000-0005-0000-0000-0000A3010000}"/>
    <cellStyle name="subt1" xfId="420" xr:uid="{00000000-0005-0000-0000-0000A4010000}"/>
    <cellStyle name="Subtotal" xfId="421" xr:uid="{00000000-0005-0000-0000-0000A5010000}"/>
    <cellStyle name="Text Indent A" xfId="422" xr:uid="{00000000-0005-0000-0000-0000A6010000}"/>
    <cellStyle name="Text Indent B" xfId="423" xr:uid="{00000000-0005-0000-0000-0000A7010000}"/>
    <cellStyle name="Text Indent C" xfId="424" xr:uid="{00000000-0005-0000-0000-0000A8010000}"/>
    <cellStyle name="Timing Schedule" xfId="425" xr:uid="{00000000-0005-0000-0000-0000A9010000}"/>
    <cellStyle name="Title 2" xfId="426" xr:uid="{00000000-0005-0000-0000-0000AA010000}"/>
    <cellStyle name="Total 2" xfId="427" xr:uid="{00000000-0005-0000-0000-0000AB010000}"/>
    <cellStyle name="Total 3" xfId="428" xr:uid="{00000000-0005-0000-0000-0000AC010000}"/>
    <cellStyle name="v" xfId="429" xr:uid="{00000000-0005-0000-0000-0000AD010000}"/>
    <cellStyle name="Währung [0]_Compiling Utility Macros" xfId="430" xr:uid="{00000000-0005-0000-0000-0000AE010000}"/>
    <cellStyle name="Währung_Compiling Utility Macros" xfId="431" xr:uid="{00000000-0005-0000-0000-0000AF010000}"/>
    <cellStyle name="Warning Text 2" xfId="432" xr:uid="{00000000-0005-0000-0000-0000B0010000}"/>
    <cellStyle name="Warning Text 3" xfId="433" xr:uid="{00000000-0005-0000-0000-0000B1010000}"/>
    <cellStyle name="เครื่องหมายจุลภาค [0]_PERSONAL" xfId="434" xr:uid="{00000000-0005-0000-0000-0000B2010000}"/>
    <cellStyle name="เครื่องหมายจุลภาค_1999-PLAN-ACTUAL" xfId="435" xr:uid="{00000000-0005-0000-0000-0000B3010000}"/>
    <cellStyle name="เครื่องหมายสกุลเงิน [0]_PERSONAL" xfId="436" xr:uid="{00000000-0005-0000-0000-0000B4010000}"/>
    <cellStyle name="เครื่องหมายสกุลเงิน_PERSONAL" xfId="437" xr:uid="{00000000-0005-0000-0000-0000B5010000}"/>
    <cellStyle name="เชื่อมโยงหลายมิติ" xfId="438" xr:uid="{00000000-0005-0000-0000-0000B6010000}"/>
    <cellStyle name="ตามการเชื่อมโยงหลายมิติ" xfId="439" xr:uid="{00000000-0005-0000-0000-0000B7010000}"/>
    <cellStyle name="น้บะภฒ_95" xfId="440" xr:uid="{00000000-0005-0000-0000-0000B8010000}"/>
    <cellStyle name="ปกติ_1999-PLAN-ACTUAL" xfId="441" xr:uid="{00000000-0005-0000-0000-0000B9010000}"/>
    <cellStyle name="ฤธถ [0]_95" xfId="442" xr:uid="{00000000-0005-0000-0000-0000BA010000}"/>
    <cellStyle name="ฤธถ_95" xfId="443" xr:uid="{00000000-0005-0000-0000-0000BB010000}"/>
    <cellStyle name="ล๋ศญ [0]_95" xfId="444" xr:uid="{00000000-0005-0000-0000-0000BC010000}"/>
    <cellStyle name="ล๋ศญ_95" xfId="445" xr:uid="{00000000-0005-0000-0000-0000BD010000}"/>
    <cellStyle name="วฅมุ_4ฟ๙ฝวภ๛" xfId="446" xr:uid="{00000000-0005-0000-0000-0000BE010000}"/>
    <cellStyle name="표준_(Appen A) 1.BS" xfId="447" xr:uid="{00000000-0005-0000-0000-0000BF010000}"/>
    <cellStyle name="常规_Sheet1" xfId="448" xr:uid="{00000000-0005-0000-0000-0000C0010000}"/>
    <cellStyle name="桁区切り [0.00]_Trial balance formula 2nd for package-audit" xfId="449" xr:uid="{00000000-0005-0000-0000-0000C1010000}"/>
    <cellStyle name="標準_schedule 15 (2)" xfId="450" xr:uid="{00000000-0005-0000-0000-0000C2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PwC Burgundy">
      <a:dk1>
        <a:srgbClr val="000000"/>
      </a:dk1>
      <a:lt1>
        <a:srgbClr val="FFFFFF"/>
      </a:lt1>
      <a:dk2>
        <a:srgbClr val="A32020"/>
      </a:dk2>
      <a:lt2>
        <a:srgbClr val="FFFFFF"/>
      </a:lt2>
      <a:accent1>
        <a:srgbClr val="A32020"/>
      </a:accent1>
      <a:accent2>
        <a:srgbClr val="E0301E"/>
      </a:accent2>
      <a:accent3>
        <a:srgbClr val="602320"/>
      </a:accent3>
      <a:accent4>
        <a:srgbClr val="DB536A"/>
      </a:accent4>
      <a:accent5>
        <a:srgbClr val="DC6900"/>
      </a:accent5>
      <a:accent6>
        <a:srgbClr val="FFB600"/>
      </a:accent6>
      <a:hlink>
        <a:srgbClr val="A32020"/>
      </a:hlink>
      <a:folHlink>
        <a:srgbClr val="A3202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7"/>
  <sheetViews>
    <sheetView tabSelected="1" zoomScaleNormal="100" zoomScaleSheetLayoutView="97" workbookViewId="0">
      <selection activeCell="R20" sqref="R20"/>
    </sheetView>
  </sheetViews>
  <sheetFormatPr defaultColWidth="9.140625" defaultRowHeight="16.5" customHeight="1"/>
  <cols>
    <col min="1" max="3" width="1.28515625" style="75" customWidth="1"/>
    <col min="4" max="4" width="10.28515625" style="75" customWidth="1"/>
    <col min="5" max="5" width="20" style="75" customWidth="1"/>
    <col min="6" max="6" width="5.7109375" style="75" customWidth="1"/>
    <col min="7" max="7" width="0.85546875" style="75" customWidth="1"/>
    <col min="8" max="8" width="13.28515625" style="100" customWidth="1"/>
    <col min="9" max="9" width="0.85546875" style="100" customWidth="1"/>
    <col min="10" max="10" width="12.28515625" style="100" customWidth="1"/>
    <col min="11" max="11" width="0.85546875" style="100" customWidth="1"/>
    <col min="12" max="12" width="12.7109375" style="100" bestFit="1" customWidth="1"/>
    <col min="13" max="13" width="0.85546875" style="100" customWidth="1"/>
    <col min="14" max="14" width="12.7109375" style="100" bestFit="1" customWidth="1"/>
    <col min="15" max="16" width="9.140625" style="75"/>
    <col min="17" max="17" width="14.140625" style="75" customWidth="1"/>
    <col min="18" max="18" width="10" style="75" bestFit="1" customWidth="1"/>
    <col min="19" max="16384" width="9.140625" style="75"/>
  </cols>
  <sheetData>
    <row r="1" spans="1:17" ht="16.5" customHeight="1">
      <c r="A1" s="71" t="s">
        <v>37</v>
      </c>
      <c r="B1" s="76"/>
      <c r="C1" s="76"/>
      <c r="D1" s="76"/>
      <c r="E1" s="76"/>
      <c r="F1" s="76"/>
      <c r="G1" s="76"/>
      <c r="H1" s="108"/>
      <c r="I1" s="78"/>
      <c r="J1" s="108"/>
      <c r="K1" s="78"/>
      <c r="L1" s="78"/>
      <c r="M1" s="78"/>
      <c r="N1" s="78"/>
    </row>
    <row r="2" spans="1:17" ht="16.5" customHeight="1">
      <c r="A2" s="80" t="s">
        <v>103</v>
      </c>
      <c r="B2" s="76"/>
      <c r="C2" s="76"/>
      <c r="D2" s="76"/>
      <c r="E2" s="76"/>
      <c r="F2" s="76"/>
      <c r="G2" s="76"/>
      <c r="H2" s="108"/>
      <c r="I2" s="78"/>
      <c r="J2" s="108"/>
      <c r="K2" s="78"/>
      <c r="L2" s="78"/>
      <c r="M2" s="78"/>
      <c r="N2" s="78"/>
    </row>
    <row r="3" spans="1:17" ht="16.5" customHeight="1">
      <c r="A3" s="199" t="s">
        <v>240</v>
      </c>
      <c r="B3" s="109"/>
      <c r="C3" s="109"/>
      <c r="D3" s="109"/>
      <c r="E3" s="109"/>
      <c r="F3" s="109"/>
      <c r="G3" s="109"/>
      <c r="H3" s="9"/>
      <c r="I3" s="9"/>
      <c r="J3" s="9"/>
      <c r="K3" s="9"/>
      <c r="L3" s="9"/>
      <c r="M3" s="9"/>
      <c r="N3" s="9"/>
    </row>
    <row r="4" spans="1:17" ht="16.5" customHeight="1">
      <c r="C4" s="90"/>
      <c r="D4" s="90"/>
      <c r="E4" s="90"/>
      <c r="H4" s="108"/>
      <c r="J4" s="108"/>
      <c r="L4" s="108"/>
      <c r="N4" s="108"/>
    </row>
    <row r="5" spans="1:17" ht="16.5" customHeight="1">
      <c r="C5" s="90"/>
      <c r="D5" s="90"/>
      <c r="E5" s="90"/>
      <c r="H5" s="108"/>
      <c r="J5" s="108"/>
      <c r="L5" s="108"/>
      <c r="N5" s="108"/>
    </row>
    <row r="6" spans="1:17" ht="16.149999999999999" customHeight="1">
      <c r="C6" s="90"/>
      <c r="D6" s="90"/>
      <c r="E6" s="90"/>
      <c r="H6" s="288" t="s">
        <v>5</v>
      </c>
      <c r="I6" s="288"/>
      <c r="J6" s="288"/>
      <c r="K6" s="288"/>
      <c r="L6" s="288" t="s">
        <v>96</v>
      </c>
      <c r="M6" s="288"/>
      <c r="N6" s="288"/>
    </row>
    <row r="7" spans="1:17" ht="16.149999999999999" customHeight="1">
      <c r="C7" s="90"/>
      <c r="D7" s="90"/>
      <c r="E7" s="90"/>
      <c r="H7" s="287" t="s">
        <v>95</v>
      </c>
      <c r="I7" s="287"/>
      <c r="J7" s="287"/>
      <c r="K7" s="114"/>
      <c r="L7" s="287" t="s">
        <v>95</v>
      </c>
      <c r="M7" s="287"/>
      <c r="N7" s="287"/>
    </row>
    <row r="8" spans="1:17" ht="16.149999999999999" customHeight="1">
      <c r="C8" s="93"/>
      <c r="D8" s="93"/>
      <c r="E8" s="93"/>
      <c r="G8" s="94"/>
      <c r="H8" s="91" t="s">
        <v>138</v>
      </c>
      <c r="I8" s="91"/>
      <c r="J8" s="91" t="s">
        <v>139</v>
      </c>
      <c r="K8" s="92"/>
      <c r="L8" s="91" t="s">
        <v>138</v>
      </c>
      <c r="M8" s="91"/>
      <c r="N8" s="91" t="s">
        <v>139</v>
      </c>
    </row>
    <row r="9" spans="1:17" ht="16.149999999999999" customHeight="1">
      <c r="C9" s="93"/>
      <c r="D9" s="93"/>
      <c r="E9" s="93"/>
      <c r="G9" s="94"/>
      <c r="H9" s="11" t="s">
        <v>241</v>
      </c>
      <c r="I9" s="244"/>
      <c r="J9" s="11" t="s">
        <v>4</v>
      </c>
      <c r="K9" s="92"/>
      <c r="L9" s="11" t="s">
        <v>241</v>
      </c>
      <c r="M9" s="244"/>
      <c r="N9" s="11" t="s">
        <v>4</v>
      </c>
    </row>
    <row r="10" spans="1:17" ht="16.149999999999999" customHeight="1">
      <c r="C10" s="93"/>
      <c r="D10" s="93"/>
      <c r="E10" s="93"/>
      <c r="G10" s="94"/>
      <c r="H10" s="172" t="s">
        <v>187</v>
      </c>
      <c r="I10" s="12"/>
      <c r="J10" s="172" t="s">
        <v>114</v>
      </c>
      <c r="K10" s="12"/>
      <c r="L10" s="172" t="s">
        <v>187</v>
      </c>
      <c r="M10" s="12"/>
      <c r="N10" s="172" t="s">
        <v>114</v>
      </c>
    </row>
    <row r="11" spans="1:17" ht="16.149999999999999" customHeight="1">
      <c r="C11" s="90"/>
      <c r="D11" s="90"/>
      <c r="E11" s="90"/>
      <c r="F11" s="95" t="s">
        <v>6</v>
      </c>
      <c r="G11" s="90"/>
      <c r="H11" s="14" t="s">
        <v>38</v>
      </c>
      <c r="I11" s="15"/>
      <c r="J11" s="14" t="s">
        <v>38</v>
      </c>
      <c r="K11" s="15"/>
      <c r="L11" s="14" t="s">
        <v>38</v>
      </c>
      <c r="M11" s="15"/>
      <c r="N11" s="14" t="s">
        <v>38</v>
      </c>
    </row>
    <row r="12" spans="1:17" ht="12.4" customHeight="1">
      <c r="C12" s="90"/>
      <c r="D12" s="90"/>
      <c r="E12" s="90"/>
      <c r="F12" s="99"/>
      <c r="G12" s="90"/>
      <c r="H12" s="15"/>
      <c r="I12" s="15"/>
      <c r="J12" s="15"/>
      <c r="K12" s="15"/>
      <c r="L12" s="15"/>
      <c r="M12" s="15"/>
      <c r="N12" s="15"/>
    </row>
    <row r="13" spans="1:17" ht="16.149999999999999" customHeight="1">
      <c r="A13" s="98" t="s">
        <v>22</v>
      </c>
      <c r="C13" s="90"/>
      <c r="D13" s="90"/>
      <c r="E13" s="90"/>
      <c r="F13" s="99"/>
      <c r="G13" s="90"/>
      <c r="H13" s="115"/>
      <c r="I13" s="116"/>
      <c r="J13" s="115"/>
      <c r="L13" s="115"/>
      <c r="M13" s="116"/>
      <c r="N13" s="115"/>
    </row>
    <row r="14" spans="1:17" ht="12.4" customHeight="1">
      <c r="A14" s="98"/>
      <c r="C14" s="90"/>
      <c r="D14" s="90"/>
      <c r="E14" s="90"/>
      <c r="F14" s="99"/>
      <c r="G14" s="90"/>
      <c r="H14" s="115"/>
      <c r="I14" s="116"/>
      <c r="J14" s="115"/>
      <c r="L14" s="115"/>
      <c r="M14" s="116"/>
      <c r="N14" s="115"/>
      <c r="Q14" s="286"/>
    </row>
    <row r="15" spans="1:17" ht="16.149999999999999" customHeight="1">
      <c r="A15" s="98" t="s">
        <v>24</v>
      </c>
      <c r="C15" s="101"/>
      <c r="D15" s="101"/>
      <c r="E15" s="101"/>
      <c r="F15" s="102"/>
      <c r="G15" s="102"/>
      <c r="H15" s="117"/>
      <c r="I15" s="118"/>
      <c r="J15" s="117"/>
      <c r="K15" s="118"/>
      <c r="L15" s="117"/>
      <c r="M15" s="118"/>
      <c r="N15" s="117"/>
      <c r="Q15" s="286"/>
    </row>
    <row r="16" spans="1:17" ht="12.4" customHeight="1">
      <c r="A16" s="98"/>
      <c r="C16" s="101"/>
      <c r="D16" s="101"/>
      <c r="E16" s="101"/>
      <c r="F16" s="102"/>
      <c r="G16" s="102"/>
      <c r="H16" s="77"/>
      <c r="I16" s="106"/>
      <c r="J16" s="77"/>
      <c r="K16" s="106"/>
      <c r="L16" s="77"/>
      <c r="M16" s="106"/>
      <c r="N16" s="77"/>
    </row>
    <row r="17" spans="1:18" ht="16.149999999999999" customHeight="1">
      <c r="A17" s="75" t="s">
        <v>23</v>
      </c>
      <c r="C17" s="101"/>
      <c r="D17" s="101"/>
      <c r="E17" s="101"/>
      <c r="F17" s="119"/>
      <c r="G17" s="102"/>
      <c r="H17" s="120">
        <v>68053042</v>
      </c>
      <c r="I17" s="120"/>
      <c r="J17" s="120">
        <v>70062868</v>
      </c>
      <c r="K17" s="120"/>
      <c r="L17" s="120">
        <v>46660434</v>
      </c>
      <c r="M17" s="25"/>
      <c r="N17" s="120">
        <v>53959088</v>
      </c>
      <c r="Q17" s="286"/>
      <c r="R17" s="286"/>
    </row>
    <row r="18" spans="1:18" ht="16.149999999999999" customHeight="1">
      <c r="A18" s="75" t="s">
        <v>230</v>
      </c>
      <c r="C18" s="101"/>
      <c r="D18" s="101"/>
      <c r="E18" s="101"/>
      <c r="F18" s="119"/>
      <c r="G18" s="102"/>
      <c r="H18" s="105">
        <v>0</v>
      </c>
      <c r="I18" s="120"/>
      <c r="J18" s="120">
        <v>2178813</v>
      </c>
      <c r="K18" s="120"/>
      <c r="L18" s="105">
        <v>0</v>
      </c>
      <c r="M18" s="25"/>
      <c r="N18" s="120">
        <v>2178813</v>
      </c>
      <c r="Q18" s="286"/>
    </row>
    <row r="19" spans="1:18" ht="16.149999999999999" customHeight="1">
      <c r="A19" s="53" t="s">
        <v>212</v>
      </c>
      <c r="B19" s="53"/>
      <c r="C19" s="54"/>
      <c r="D19" s="54"/>
      <c r="E19" s="54"/>
      <c r="F19" s="119"/>
      <c r="G19" s="28"/>
      <c r="H19" s="120"/>
      <c r="I19" s="120"/>
      <c r="J19" s="120"/>
      <c r="K19" s="120"/>
      <c r="L19" s="120"/>
      <c r="M19" s="121"/>
      <c r="N19" s="120"/>
      <c r="Q19" s="286"/>
    </row>
    <row r="20" spans="1:18" ht="16.149999999999999" customHeight="1">
      <c r="A20" s="53"/>
      <c r="B20" s="53" t="s">
        <v>211</v>
      </c>
      <c r="C20" s="54"/>
      <c r="D20" s="54"/>
      <c r="E20" s="54"/>
      <c r="F20" s="119">
        <v>10</v>
      </c>
      <c r="G20" s="28"/>
      <c r="H20" s="120">
        <v>66184010</v>
      </c>
      <c r="I20" s="120"/>
      <c r="J20" s="105">
        <v>0</v>
      </c>
      <c r="K20" s="120"/>
      <c r="L20" s="120">
        <v>66184010</v>
      </c>
      <c r="M20" s="121"/>
      <c r="N20" s="105">
        <v>0</v>
      </c>
      <c r="Q20" s="286"/>
    </row>
    <row r="21" spans="1:18" ht="16.149999999999999" customHeight="1">
      <c r="A21" s="53" t="s">
        <v>184</v>
      </c>
      <c r="B21" s="53"/>
      <c r="C21" s="54"/>
      <c r="D21" s="54"/>
      <c r="E21" s="54"/>
      <c r="F21" s="119">
        <v>11</v>
      </c>
      <c r="G21" s="28"/>
      <c r="H21" s="120">
        <v>60684117</v>
      </c>
      <c r="I21" s="120"/>
      <c r="J21" s="120">
        <v>53769835</v>
      </c>
      <c r="K21" s="120"/>
      <c r="L21" s="105">
        <v>2619271</v>
      </c>
      <c r="M21" s="121"/>
      <c r="N21" s="120">
        <v>287105268</v>
      </c>
    </row>
    <row r="22" spans="1:18" ht="16.149999999999999" customHeight="1">
      <c r="A22" s="5" t="s">
        <v>134</v>
      </c>
      <c r="B22" s="53"/>
      <c r="C22" s="54"/>
      <c r="D22" s="54"/>
      <c r="E22" s="54"/>
      <c r="F22" s="174">
        <v>20.399999999999999</v>
      </c>
      <c r="G22" s="28"/>
      <c r="H22" s="105">
        <v>0</v>
      </c>
      <c r="I22" s="123"/>
      <c r="J22" s="105">
        <v>0</v>
      </c>
      <c r="K22" s="123"/>
      <c r="L22" s="105">
        <v>845743074</v>
      </c>
      <c r="M22" s="124"/>
      <c r="N22" s="125">
        <v>1157552900</v>
      </c>
      <c r="Q22" s="286"/>
    </row>
    <row r="23" spans="1:18" ht="16.149999999999999" customHeight="1">
      <c r="A23" s="53" t="s">
        <v>10</v>
      </c>
      <c r="B23" s="53"/>
      <c r="C23" s="54"/>
      <c r="D23" s="54"/>
      <c r="E23" s="54"/>
      <c r="F23" s="28"/>
      <c r="G23" s="28"/>
      <c r="H23" s="120">
        <v>8503500</v>
      </c>
      <c r="I23" s="120"/>
      <c r="J23" s="120">
        <v>17214646</v>
      </c>
      <c r="K23" s="120"/>
      <c r="L23" s="105">
        <v>0</v>
      </c>
      <c r="M23" s="124"/>
      <c r="N23" s="105">
        <v>0</v>
      </c>
    </row>
    <row r="24" spans="1:18" ht="16.149999999999999" customHeight="1">
      <c r="A24" s="53" t="s">
        <v>223</v>
      </c>
      <c r="B24" s="53"/>
      <c r="C24" s="54"/>
      <c r="D24" s="54"/>
      <c r="E24" s="54"/>
      <c r="F24" s="28"/>
      <c r="G24" s="28"/>
      <c r="H24" s="120">
        <v>3148676</v>
      </c>
      <c r="I24" s="120"/>
      <c r="J24" s="120">
        <v>4156727</v>
      </c>
      <c r="K24" s="120"/>
      <c r="L24" s="105">
        <v>0</v>
      </c>
      <c r="M24" s="87"/>
      <c r="N24" s="105">
        <v>0</v>
      </c>
      <c r="Q24" s="286"/>
      <c r="R24" s="286"/>
    </row>
    <row r="25" spans="1:18" ht="16.149999999999999" customHeight="1">
      <c r="A25" s="53" t="s">
        <v>36</v>
      </c>
      <c r="B25" s="53"/>
      <c r="C25" s="54"/>
      <c r="D25" s="54"/>
      <c r="E25" s="54"/>
      <c r="F25" s="28"/>
      <c r="G25" s="28"/>
      <c r="H25" s="122">
        <v>29565927</v>
      </c>
      <c r="I25" s="120"/>
      <c r="J25" s="122">
        <v>37425050</v>
      </c>
      <c r="K25" s="120"/>
      <c r="L25" s="122">
        <v>5045593</v>
      </c>
      <c r="M25" s="87"/>
      <c r="N25" s="122">
        <v>4279797</v>
      </c>
    </row>
    <row r="26" spans="1:18" ht="16.149999999999999" customHeight="1">
      <c r="A26" s="53" t="s">
        <v>107</v>
      </c>
      <c r="B26" s="53"/>
      <c r="C26" s="54"/>
      <c r="D26" s="54"/>
      <c r="E26" s="54"/>
      <c r="F26" s="28"/>
      <c r="G26" s="28"/>
      <c r="H26" s="105"/>
      <c r="I26" s="105"/>
      <c r="J26" s="105"/>
      <c r="K26" s="105"/>
      <c r="L26" s="105"/>
      <c r="M26" s="105"/>
      <c r="N26" s="105"/>
    </row>
    <row r="27" spans="1:18" ht="16.149999999999999" customHeight="1">
      <c r="B27" s="53" t="s">
        <v>108</v>
      </c>
      <c r="C27" s="54"/>
      <c r="D27" s="54"/>
      <c r="E27" s="54"/>
      <c r="F27" s="119">
        <v>12</v>
      </c>
      <c r="G27" s="28"/>
      <c r="H27" s="270">
        <v>0</v>
      </c>
      <c r="I27" s="120"/>
      <c r="J27" s="126">
        <v>1508815027</v>
      </c>
      <c r="K27" s="120"/>
      <c r="L27" s="127">
        <v>0</v>
      </c>
      <c r="M27" s="87"/>
      <c r="N27" s="127">
        <v>215000000</v>
      </c>
    </row>
    <row r="28" spans="1:18" ht="12.4" customHeight="1">
      <c r="A28" s="53"/>
      <c r="B28" s="53"/>
      <c r="C28" s="54"/>
      <c r="D28" s="54"/>
      <c r="E28" s="54"/>
      <c r="F28" s="28"/>
      <c r="G28" s="28"/>
      <c r="H28" s="120"/>
      <c r="I28" s="120"/>
      <c r="J28" s="120"/>
      <c r="K28" s="120"/>
      <c r="L28" s="120"/>
      <c r="M28" s="87"/>
      <c r="N28" s="120"/>
    </row>
    <row r="29" spans="1:18" ht="16.149999999999999" customHeight="1">
      <c r="A29" s="103" t="s">
        <v>13</v>
      </c>
      <c r="B29" s="53"/>
      <c r="C29" s="54"/>
      <c r="D29" s="54"/>
      <c r="E29" s="54"/>
      <c r="F29" s="28"/>
      <c r="G29" s="28"/>
      <c r="H29" s="128">
        <f>SUM(H17:H27)</f>
        <v>236139272</v>
      </c>
      <c r="I29" s="120"/>
      <c r="J29" s="128">
        <f>SUM(J17:J27)</f>
        <v>1693622966</v>
      </c>
      <c r="K29" s="120"/>
      <c r="L29" s="128">
        <f>SUM(L17:L27)</f>
        <v>966252382</v>
      </c>
      <c r="M29" s="87"/>
      <c r="N29" s="128">
        <f>SUM(N17:N27)</f>
        <v>1720075866</v>
      </c>
    </row>
    <row r="30" spans="1:18" ht="16.149999999999999" customHeight="1">
      <c r="A30" s="53"/>
      <c r="B30" s="53"/>
      <c r="C30" s="54"/>
      <c r="D30" s="54"/>
      <c r="E30" s="54"/>
      <c r="F30" s="28"/>
      <c r="G30" s="28"/>
      <c r="H30" s="87"/>
      <c r="I30" s="87"/>
      <c r="J30" s="87"/>
      <c r="K30" s="87"/>
      <c r="L30" s="87"/>
      <c r="M30" s="87"/>
      <c r="N30" s="122"/>
    </row>
    <row r="31" spans="1:18" ht="16.149999999999999" customHeight="1">
      <c r="A31" s="103" t="s">
        <v>14</v>
      </c>
      <c r="B31" s="53"/>
      <c r="C31" s="54"/>
      <c r="D31" s="54"/>
      <c r="E31" s="54"/>
      <c r="F31" s="28"/>
      <c r="G31" s="28"/>
      <c r="H31" s="87"/>
      <c r="I31" s="87"/>
      <c r="J31" s="87"/>
      <c r="K31" s="87"/>
      <c r="L31" s="87"/>
      <c r="M31" s="87"/>
      <c r="N31" s="87"/>
    </row>
    <row r="32" spans="1:18" ht="12.4" customHeight="1">
      <c r="A32" s="103"/>
      <c r="B32" s="53"/>
      <c r="C32" s="54"/>
      <c r="D32" s="54"/>
      <c r="E32" s="54"/>
      <c r="G32" s="28"/>
      <c r="H32" s="87"/>
      <c r="I32" s="87"/>
      <c r="J32" s="87"/>
      <c r="K32" s="87"/>
      <c r="L32" s="87"/>
      <c r="M32" s="87"/>
      <c r="N32" s="122"/>
    </row>
    <row r="33" spans="1:14" ht="16.149999999999999" customHeight="1">
      <c r="A33" s="129" t="s">
        <v>158</v>
      </c>
      <c r="B33" s="53"/>
      <c r="C33" s="54"/>
      <c r="D33" s="54"/>
      <c r="E33" s="54"/>
      <c r="G33" s="28"/>
      <c r="H33" s="87">
        <v>70500000</v>
      </c>
      <c r="I33" s="87"/>
      <c r="J33" s="87">
        <v>1500000</v>
      </c>
      <c r="K33" s="87"/>
      <c r="L33" s="200">
        <v>70000000</v>
      </c>
      <c r="M33" s="87"/>
      <c r="N33" s="105">
        <v>0</v>
      </c>
    </row>
    <row r="34" spans="1:14" ht="16.149999999999999" customHeight="1">
      <c r="A34" s="53" t="s">
        <v>276</v>
      </c>
      <c r="B34" s="53"/>
      <c r="C34" s="54"/>
      <c r="D34" s="54"/>
      <c r="E34" s="54"/>
      <c r="F34" s="90">
        <v>13.1</v>
      </c>
      <c r="G34" s="28"/>
      <c r="H34" s="105">
        <v>0</v>
      </c>
      <c r="I34" s="87"/>
      <c r="J34" s="105">
        <v>0</v>
      </c>
      <c r="K34" s="87"/>
      <c r="L34" s="200">
        <v>0</v>
      </c>
      <c r="M34" s="87"/>
      <c r="N34" s="105">
        <v>0</v>
      </c>
    </row>
    <row r="35" spans="1:14" ht="16.149999999999999" customHeight="1">
      <c r="A35" s="53" t="s">
        <v>87</v>
      </c>
      <c r="B35" s="53"/>
      <c r="C35" s="54"/>
      <c r="D35" s="54"/>
      <c r="E35" s="54"/>
      <c r="F35" s="130">
        <v>13.2</v>
      </c>
      <c r="G35" s="28"/>
      <c r="H35" s="122">
        <v>367223447</v>
      </c>
      <c r="I35" s="122"/>
      <c r="J35" s="122">
        <v>509428233</v>
      </c>
      <c r="K35" s="122"/>
      <c r="L35" s="200">
        <v>150971335</v>
      </c>
      <c r="M35" s="87"/>
      <c r="N35" s="122">
        <v>213671955</v>
      </c>
    </row>
    <row r="36" spans="1:14" ht="16.149999999999999" customHeight="1">
      <c r="A36" s="107" t="s">
        <v>185</v>
      </c>
      <c r="B36" s="53"/>
      <c r="C36" s="110"/>
      <c r="D36" s="110"/>
      <c r="E36" s="110"/>
      <c r="F36" s="28">
        <v>14</v>
      </c>
      <c r="G36" s="28"/>
      <c r="H36" s="122">
        <v>94385222</v>
      </c>
      <c r="I36" s="122"/>
      <c r="J36" s="122">
        <v>117981589</v>
      </c>
      <c r="K36" s="122"/>
      <c r="L36" s="200">
        <v>4251317</v>
      </c>
      <c r="M36" s="87"/>
      <c r="N36" s="122">
        <v>7974036</v>
      </c>
    </row>
    <row r="37" spans="1:14" ht="16.149999999999999" customHeight="1">
      <c r="A37" s="107" t="s">
        <v>207</v>
      </c>
      <c r="B37" s="53"/>
      <c r="C37" s="110"/>
      <c r="D37" s="110"/>
      <c r="E37" s="110"/>
      <c r="F37" s="28">
        <v>15</v>
      </c>
      <c r="G37" s="28"/>
      <c r="H37" s="122">
        <v>256334031</v>
      </c>
      <c r="I37" s="122"/>
      <c r="J37" s="200">
        <v>0</v>
      </c>
      <c r="K37" s="122"/>
      <c r="L37" s="200">
        <v>16668147</v>
      </c>
      <c r="M37" s="87"/>
      <c r="N37" s="200">
        <v>0</v>
      </c>
    </row>
    <row r="38" spans="1:14" ht="16.149999999999999" customHeight="1">
      <c r="A38" s="131" t="s">
        <v>186</v>
      </c>
      <c r="B38" s="129"/>
      <c r="C38" s="132"/>
      <c r="D38" s="132"/>
      <c r="E38" s="133"/>
      <c r="F38" s="133">
        <v>14</v>
      </c>
      <c r="G38" s="134"/>
      <c r="H38" s="122">
        <v>162208781</v>
      </c>
      <c r="I38" s="120"/>
      <c r="J38" s="122">
        <v>167586414</v>
      </c>
      <c r="K38" s="135"/>
      <c r="L38" s="105">
        <v>0</v>
      </c>
      <c r="M38" s="135"/>
      <c r="N38" s="105">
        <v>0</v>
      </c>
    </row>
    <row r="39" spans="1:14" ht="16.149999999999999" customHeight="1">
      <c r="A39" s="131" t="s">
        <v>76</v>
      </c>
      <c r="B39" s="129"/>
      <c r="C39" s="132"/>
      <c r="D39" s="132"/>
      <c r="E39" s="133"/>
      <c r="F39" s="133"/>
      <c r="G39" s="134"/>
      <c r="H39" s="122">
        <v>798143184</v>
      </c>
      <c r="I39" s="120"/>
      <c r="J39" s="122">
        <v>798143184</v>
      </c>
      <c r="K39" s="135"/>
      <c r="L39" s="105">
        <v>0</v>
      </c>
      <c r="M39" s="135"/>
      <c r="N39" s="105">
        <v>0</v>
      </c>
    </row>
    <row r="40" spans="1:14" ht="16.149999999999999" customHeight="1">
      <c r="A40" s="107" t="s">
        <v>57</v>
      </c>
      <c r="B40" s="53"/>
      <c r="C40" s="110"/>
      <c r="D40" s="110"/>
      <c r="E40" s="110"/>
      <c r="F40" s="28"/>
      <c r="G40" s="28"/>
      <c r="H40" s="122">
        <v>8624312</v>
      </c>
      <c r="I40" s="122"/>
      <c r="J40" s="122">
        <v>8624312</v>
      </c>
      <c r="K40" s="122"/>
      <c r="L40" s="200">
        <v>8624312</v>
      </c>
      <c r="M40" s="87"/>
      <c r="N40" s="105">
        <v>8624312</v>
      </c>
    </row>
    <row r="41" spans="1:14" ht="16.149999999999999" customHeight="1">
      <c r="A41" s="53" t="s">
        <v>3</v>
      </c>
      <c r="B41" s="53"/>
      <c r="C41" s="110"/>
      <c r="D41" s="110"/>
      <c r="E41" s="110"/>
      <c r="F41" s="28"/>
      <c r="G41" s="28"/>
      <c r="H41" s="126">
        <v>76044271</v>
      </c>
      <c r="I41" s="122"/>
      <c r="J41" s="126">
        <v>83527546</v>
      </c>
      <c r="K41" s="122"/>
      <c r="L41" s="201">
        <v>1270968</v>
      </c>
      <c r="M41" s="87"/>
      <c r="N41" s="126">
        <v>1289184</v>
      </c>
    </row>
    <row r="42" spans="1:14" ht="12.4" customHeight="1">
      <c r="A42" s="53"/>
      <c r="B42" s="53"/>
      <c r="C42" s="110"/>
      <c r="D42" s="110"/>
      <c r="E42" s="110"/>
      <c r="F42" s="130"/>
      <c r="G42" s="28"/>
      <c r="H42" s="122"/>
      <c r="I42" s="122"/>
      <c r="J42" s="122"/>
      <c r="K42" s="122"/>
      <c r="L42" s="122"/>
      <c r="M42" s="87"/>
      <c r="N42" s="122"/>
    </row>
    <row r="43" spans="1:14" ht="16.149999999999999" customHeight="1">
      <c r="A43" s="103" t="s">
        <v>15</v>
      </c>
      <c r="B43" s="53"/>
      <c r="C43" s="110"/>
      <c r="D43" s="110"/>
      <c r="E43" s="110"/>
      <c r="F43" s="28"/>
      <c r="G43" s="28"/>
      <c r="H43" s="126">
        <f>SUM(H33:H42)</f>
        <v>1833463248</v>
      </c>
      <c r="I43" s="122"/>
      <c r="J43" s="126">
        <f>SUM(J33:J42)</f>
        <v>1686791278</v>
      </c>
      <c r="K43" s="122"/>
      <c r="L43" s="126">
        <f>SUM(L33:L42)</f>
        <v>251786079</v>
      </c>
      <c r="M43" s="87"/>
      <c r="N43" s="126">
        <f>SUM(N33:N42)</f>
        <v>231559487</v>
      </c>
    </row>
    <row r="44" spans="1:14" ht="12.4" customHeight="1">
      <c r="A44" s="111"/>
      <c r="B44" s="107"/>
      <c r="C44" s="110"/>
      <c r="D44" s="110"/>
      <c r="E44" s="110"/>
      <c r="F44" s="28"/>
      <c r="G44" s="28"/>
      <c r="H44" s="122"/>
      <c r="I44" s="122"/>
      <c r="J44" s="122"/>
      <c r="K44" s="122"/>
      <c r="L44" s="122"/>
      <c r="M44" s="87"/>
      <c r="N44" s="122"/>
    </row>
    <row r="45" spans="1:14" ht="16.149999999999999" customHeight="1" thickBot="1">
      <c r="A45" s="103" t="s">
        <v>16</v>
      </c>
      <c r="B45" s="111"/>
      <c r="C45" s="110"/>
      <c r="D45" s="110"/>
      <c r="E45" s="110"/>
      <c r="F45" s="28"/>
      <c r="G45" s="28"/>
      <c r="H45" s="136">
        <f>SUM(H43,H29)</f>
        <v>2069602520</v>
      </c>
      <c r="I45" s="122"/>
      <c r="J45" s="136">
        <f>SUM(J43,J29)</f>
        <v>3380414244</v>
      </c>
      <c r="K45" s="122"/>
      <c r="L45" s="136">
        <f>SUM(L43,L29)</f>
        <v>1218038461</v>
      </c>
      <c r="M45" s="87"/>
      <c r="N45" s="136">
        <f>SUM(N43,N29)</f>
        <v>1951635353</v>
      </c>
    </row>
    <row r="46" spans="1:14" ht="16.350000000000001" customHeight="1" thickTop="1">
      <c r="A46" s="103"/>
      <c r="B46" s="111"/>
      <c r="C46" s="110"/>
      <c r="D46" s="110"/>
      <c r="E46" s="110"/>
      <c r="F46" s="28"/>
      <c r="G46" s="28"/>
      <c r="H46" s="122"/>
      <c r="I46" s="122"/>
      <c r="J46" s="122"/>
      <c r="K46" s="122"/>
      <c r="L46" s="122"/>
      <c r="M46" s="87"/>
      <c r="N46" s="122"/>
    </row>
    <row r="47" spans="1:14" ht="16.350000000000001" customHeight="1">
      <c r="A47" s="103"/>
      <c r="B47" s="111"/>
      <c r="C47" s="110"/>
      <c r="D47" s="110"/>
      <c r="E47" s="110"/>
      <c r="F47" s="28"/>
      <c r="G47" s="28"/>
      <c r="H47" s="122"/>
      <c r="I47" s="122"/>
      <c r="J47" s="122"/>
      <c r="K47" s="122"/>
      <c r="L47" s="122"/>
      <c r="M47" s="87"/>
      <c r="N47" s="122"/>
    </row>
    <row r="48" spans="1:14" ht="16.350000000000001" customHeight="1">
      <c r="A48" s="103"/>
      <c r="B48" s="111"/>
      <c r="C48" s="110"/>
      <c r="D48" s="110"/>
      <c r="E48" s="110"/>
      <c r="F48" s="28"/>
      <c r="G48" s="28"/>
      <c r="H48" s="122"/>
      <c r="I48" s="122"/>
      <c r="J48" s="122"/>
      <c r="K48" s="122"/>
      <c r="L48" s="122"/>
      <c r="M48" s="87"/>
      <c r="N48" s="122"/>
    </row>
    <row r="49" spans="1:14" ht="16.350000000000001" customHeight="1">
      <c r="A49" s="103"/>
      <c r="B49" s="111"/>
      <c r="C49" s="110"/>
      <c r="D49" s="110"/>
      <c r="E49" s="110"/>
      <c r="F49" s="28"/>
      <c r="G49" s="28"/>
      <c r="H49" s="122"/>
      <c r="I49" s="122"/>
      <c r="J49" s="122"/>
      <c r="K49" s="122"/>
      <c r="L49" s="122"/>
      <c r="M49" s="87"/>
      <c r="N49" s="122"/>
    </row>
    <row r="50" spans="1:14" ht="16.350000000000001" customHeight="1">
      <c r="A50" s="103"/>
      <c r="B50" s="111"/>
      <c r="C50" s="110"/>
      <c r="D50" s="110"/>
      <c r="E50" s="110"/>
      <c r="F50" s="28"/>
      <c r="G50" s="28"/>
      <c r="H50" s="122"/>
      <c r="I50" s="122"/>
      <c r="J50" s="122"/>
      <c r="K50" s="122"/>
      <c r="L50" s="122"/>
      <c r="M50" s="87"/>
      <c r="N50" s="122"/>
    </row>
    <row r="51" spans="1:14" ht="12.75" customHeight="1">
      <c r="A51" s="103"/>
      <c r="B51" s="111"/>
      <c r="C51" s="110"/>
      <c r="D51" s="110"/>
      <c r="E51" s="110"/>
      <c r="F51" s="28"/>
      <c r="G51" s="28"/>
      <c r="H51" s="122"/>
      <c r="I51" s="122"/>
      <c r="J51" s="122"/>
      <c r="K51" s="122"/>
      <c r="L51" s="122"/>
      <c r="M51" s="87"/>
      <c r="N51" s="122"/>
    </row>
    <row r="52" spans="1:14" ht="21.95" customHeight="1">
      <c r="A52" s="163" t="s">
        <v>157</v>
      </c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</row>
    <row r="57" spans="1:14" ht="16.5" customHeight="1">
      <c r="H57" s="105"/>
      <c r="I57" s="112"/>
      <c r="J57" s="105"/>
      <c r="K57" s="112"/>
      <c r="L57" s="105"/>
      <c r="M57" s="105"/>
      <c r="N57" s="105"/>
    </row>
  </sheetData>
  <mergeCells count="4">
    <mergeCell ref="L7:N7"/>
    <mergeCell ref="H6:K6"/>
    <mergeCell ref="L6:N6"/>
    <mergeCell ref="H7:J7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>
    <oddFooter>&amp;R&amp;"Arial,Regular"&amp;9&amp;P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4"/>
  <sheetViews>
    <sheetView topLeftCell="A3" zoomScaleNormal="100" zoomScaleSheetLayoutView="115" workbookViewId="0">
      <selection activeCell="X15" sqref="X15"/>
    </sheetView>
  </sheetViews>
  <sheetFormatPr defaultColWidth="9.140625" defaultRowHeight="16.5" customHeight="1"/>
  <cols>
    <col min="1" max="4" width="1.28515625" style="75" customWidth="1"/>
    <col min="5" max="5" width="10.28515625" style="75" customWidth="1"/>
    <col min="6" max="6" width="18.28515625" style="75" customWidth="1"/>
    <col min="7" max="7" width="4.85546875" style="75" customWidth="1"/>
    <col min="8" max="8" width="0.85546875" style="75" customWidth="1"/>
    <col min="9" max="9" width="12" style="106" customWidth="1"/>
    <col min="10" max="10" width="0.7109375" style="100" customWidth="1"/>
    <col min="11" max="11" width="12" style="106" customWidth="1"/>
    <col min="12" max="12" width="0.7109375" style="100" customWidth="1"/>
    <col min="13" max="13" width="12" style="106" customWidth="1"/>
    <col min="14" max="14" width="0.7109375" style="100" customWidth="1"/>
    <col min="15" max="15" width="12" style="106" customWidth="1"/>
    <col min="16" max="16384" width="9.140625" style="75"/>
  </cols>
  <sheetData>
    <row r="1" spans="1:15" ht="16.5" customHeight="1">
      <c r="A1" s="289" t="s">
        <v>39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15" ht="16.5" customHeight="1">
      <c r="A2" s="290" t="s">
        <v>104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</row>
    <row r="3" spans="1:15" ht="16.5" customHeight="1">
      <c r="A3" s="291" t="str">
        <f>'2'!A3</f>
        <v>As at 30 June 2020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</row>
    <row r="4" spans="1:15" ht="15" customHeight="1">
      <c r="A4" s="85"/>
      <c r="B4" s="86"/>
      <c r="C4" s="86"/>
      <c r="D4" s="86"/>
      <c r="E4" s="86"/>
      <c r="F4" s="86"/>
      <c r="G4" s="86"/>
      <c r="H4" s="86"/>
      <c r="I4" s="87"/>
      <c r="J4" s="88"/>
      <c r="K4" s="87"/>
      <c r="L4" s="88"/>
      <c r="M4" s="89"/>
      <c r="N4" s="88"/>
      <c r="O4" s="89"/>
    </row>
    <row r="5" spans="1:15" ht="15" customHeight="1">
      <c r="A5" s="85"/>
      <c r="B5" s="86"/>
      <c r="C5" s="86"/>
      <c r="D5" s="86"/>
      <c r="E5" s="86"/>
      <c r="F5" s="86"/>
      <c r="G5" s="86"/>
      <c r="H5" s="86"/>
      <c r="I5" s="87"/>
      <c r="J5" s="88"/>
      <c r="K5" s="87"/>
      <c r="L5" s="88"/>
      <c r="M5" s="89"/>
      <c r="N5" s="88"/>
      <c r="O5" s="89"/>
    </row>
    <row r="6" spans="1:15" ht="15" customHeight="1">
      <c r="A6" s="85"/>
      <c r="B6" s="86"/>
      <c r="C6" s="86"/>
      <c r="D6" s="86"/>
      <c r="E6" s="86"/>
      <c r="F6" s="86"/>
      <c r="G6" s="86"/>
      <c r="H6" s="86"/>
      <c r="I6" s="288" t="s">
        <v>5</v>
      </c>
      <c r="J6" s="288"/>
      <c r="K6" s="288"/>
      <c r="L6" s="288"/>
      <c r="M6" s="288" t="s">
        <v>96</v>
      </c>
      <c r="N6" s="288"/>
      <c r="O6" s="288"/>
    </row>
    <row r="7" spans="1:15" ht="15" customHeight="1">
      <c r="C7" s="90"/>
      <c r="D7" s="90"/>
      <c r="E7" s="90"/>
      <c r="F7" s="90"/>
      <c r="I7" s="287" t="s">
        <v>95</v>
      </c>
      <c r="J7" s="287"/>
      <c r="K7" s="287"/>
      <c r="L7" s="114"/>
      <c r="M7" s="287" t="s">
        <v>95</v>
      </c>
      <c r="N7" s="287"/>
      <c r="O7" s="287"/>
    </row>
    <row r="8" spans="1:15" ht="15" customHeight="1">
      <c r="C8" s="90"/>
      <c r="D8" s="90"/>
      <c r="E8" s="90"/>
      <c r="F8" s="90"/>
      <c r="I8" s="91" t="s">
        <v>138</v>
      </c>
      <c r="J8" s="91"/>
      <c r="K8" s="91" t="s">
        <v>139</v>
      </c>
      <c r="L8" s="92"/>
      <c r="M8" s="91" t="s">
        <v>138</v>
      </c>
      <c r="N8" s="91"/>
      <c r="O8" s="91" t="s">
        <v>139</v>
      </c>
    </row>
    <row r="9" spans="1:15" ht="15" customHeight="1">
      <c r="C9" s="90"/>
      <c r="D9" s="90"/>
      <c r="E9" s="90"/>
      <c r="F9" s="90"/>
      <c r="I9" s="11" t="s">
        <v>241</v>
      </c>
      <c r="J9" s="244"/>
      <c r="K9" s="11" t="s">
        <v>4</v>
      </c>
      <c r="L9" s="92"/>
      <c r="M9" s="11" t="s">
        <v>241</v>
      </c>
      <c r="N9" s="244"/>
      <c r="O9" s="11" t="s">
        <v>4</v>
      </c>
    </row>
    <row r="10" spans="1:15" ht="15" customHeight="1">
      <c r="C10" s="93"/>
      <c r="D10" s="93"/>
      <c r="E10" s="93"/>
      <c r="F10" s="93"/>
      <c r="H10" s="94"/>
      <c r="I10" s="172" t="s">
        <v>187</v>
      </c>
      <c r="J10" s="12"/>
      <c r="K10" s="172" t="s">
        <v>114</v>
      </c>
      <c r="L10" s="12"/>
      <c r="M10" s="172" t="s">
        <v>187</v>
      </c>
      <c r="N10" s="12"/>
      <c r="O10" s="172" t="s">
        <v>114</v>
      </c>
    </row>
    <row r="11" spans="1:15" ht="15" customHeight="1">
      <c r="C11" s="90"/>
      <c r="D11" s="90"/>
      <c r="E11" s="90"/>
      <c r="F11" s="90"/>
      <c r="G11" s="95" t="s">
        <v>6</v>
      </c>
      <c r="H11" s="90"/>
      <c r="I11" s="96" t="s">
        <v>38</v>
      </c>
      <c r="J11" s="97"/>
      <c r="K11" s="96" t="s">
        <v>38</v>
      </c>
      <c r="L11" s="97"/>
      <c r="M11" s="96" t="s">
        <v>38</v>
      </c>
      <c r="N11" s="97"/>
      <c r="O11" s="96" t="s">
        <v>38</v>
      </c>
    </row>
    <row r="12" spans="1:15" ht="10.15" customHeight="1">
      <c r="C12" s="90"/>
      <c r="D12" s="90"/>
      <c r="E12" s="90"/>
      <c r="F12" s="90"/>
      <c r="G12" s="99"/>
      <c r="H12" s="90"/>
      <c r="I12" s="196"/>
      <c r="J12" s="97"/>
      <c r="K12" s="196"/>
      <c r="L12" s="97"/>
      <c r="M12" s="196"/>
      <c r="N12" s="97"/>
      <c r="O12" s="196"/>
    </row>
    <row r="13" spans="1:15" ht="15" customHeight="1">
      <c r="A13" s="98" t="s">
        <v>91</v>
      </c>
      <c r="B13" s="98"/>
      <c r="C13" s="90"/>
      <c r="D13" s="90"/>
      <c r="E13" s="90"/>
      <c r="F13" s="90"/>
      <c r="G13" s="99"/>
      <c r="H13" s="90"/>
      <c r="I13" s="115"/>
      <c r="J13" s="116"/>
      <c r="K13" s="115"/>
      <c r="M13" s="115"/>
      <c r="N13" s="116"/>
      <c r="O13" s="115"/>
    </row>
    <row r="14" spans="1:15" ht="10.15" customHeight="1">
      <c r="A14" s="98"/>
      <c r="B14" s="98"/>
      <c r="C14" s="90"/>
      <c r="D14" s="90"/>
      <c r="E14" s="90"/>
      <c r="F14" s="90"/>
      <c r="G14" s="90"/>
      <c r="H14" s="90"/>
      <c r="I14" s="77"/>
      <c r="J14" s="116"/>
      <c r="K14" s="77"/>
      <c r="M14" s="137"/>
      <c r="N14" s="116"/>
      <c r="O14" s="137"/>
    </row>
    <row r="15" spans="1:15" ht="15" customHeight="1">
      <c r="A15" s="98" t="s">
        <v>17</v>
      </c>
      <c r="B15" s="98"/>
      <c r="C15" s="101"/>
      <c r="D15" s="101"/>
      <c r="E15" s="101"/>
      <c r="F15" s="101"/>
      <c r="G15" s="102"/>
      <c r="H15" s="102"/>
      <c r="I15" s="138"/>
      <c r="J15" s="139"/>
      <c r="K15" s="138"/>
      <c r="L15" s="139"/>
      <c r="M15" s="138"/>
      <c r="N15" s="139"/>
      <c r="O15" s="138"/>
    </row>
    <row r="16" spans="1:15" ht="10.15" customHeight="1">
      <c r="A16" s="98"/>
      <c r="B16" s="98"/>
      <c r="C16" s="90"/>
      <c r="D16" s="90"/>
      <c r="E16" s="90"/>
      <c r="F16" s="90"/>
      <c r="G16" s="90"/>
      <c r="H16" s="90"/>
      <c r="I16" s="138"/>
      <c r="J16" s="140"/>
      <c r="K16" s="138"/>
      <c r="L16" s="139"/>
      <c r="M16" s="140"/>
      <c r="N16" s="140"/>
      <c r="O16" s="140"/>
    </row>
    <row r="17" spans="1:15" ht="15" customHeight="1">
      <c r="A17" s="5" t="s">
        <v>84</v>
      </c>
      <c r="B17" s="103"/>
      <c r="C17" s="104"/>
      <c r="D17" s="104"/>
      <c r="E17" s="104"/>
      <c r="F17" s="104"/>
      <c r="G17" s="104"/>
      <c r="H17" s="104"/>
      <c r="I17" s="143">
        <v>41102924</v>
      </c>
      <c r="J17" s="144"/>
      <c r="K17" s="143">
        <v>80990309</v>
      </c>
      <c r="L17" s="144"/>
      <c r="M17" s="202">
        <v>0</v>
      </c>
      <c r="N17" s="145"/>
      <c r="O17" s="146">
        <v>28109732</v>
      </c>
    </row>
    <row r="18" spans="1:15" ht="15" customHeight="1">
      <c r="A18" s="53" t="s">
        <v>176</v>
      </c>
      <c r="B18" s="53"/>
      <c r="C18" s="54"/>
      <c r="D18" s="54"/>
      <c r="E18" s="54"/>
      <c r="F18" s="54"/>
      <c r="I18" s="75"/>
      <c r="J18" s="75"/>
      <c r="K18" s="75"/>
      <c r="L18" s="75"/>
      <c r="M18" s="75"/>
      <c r="N18" s="75"/>
      <c r="O18" s="75"/>
    </row>
    <row r="19" spans="1:15" ht="15" customHeight="1">
      <c r="A19" s="53"/>
      <c r="B19" s="53" t="s">
        <v>117</v>
      </c>
      <c r="C19" s="54"/>
      <c r="D19" s="54"/>
      <c r="E19" s="54"/>
      <c r="F19" s="54"/>
      <c r="G19" s="130">
        <v>16.100000000000001</v>
      </c>
      <c r="H19" s="141"/>
      <c r="I19" s="143">
        <v>50000000</v>
      </c>
      <c r="J19" s="144"/>
      <c r="K19" s="143">
        <v>50000000</v>
      </c>
      <c r="L19" s="144"/>
      <c r="M19" s="202">
        <v>50000000</v>
      </c>
      <c r="N19" s="145"/>
      <c r="O19" s="143">
        <v>50000000</v>
      </c>
    </row>
    <row r="20" spans="1:15" ht="15" customHeight="1">
      <c r="A20" s="53" t="s">
        <v>58</v>
      </c>
      <c r="B20" s="103"/>
      <c r="C20" s="104"/>
      <c r="D20" s="104"/>
      <c r="E20" s="104"/>
      <c r="F20" s="104"/>
      <c r="G20" s="104"/>
      <c r="H20" s="104"/>
      <c r="I20" s="143">
        <v>114842992</v>
      </c>
      <c r="J20" s="144"/>
      <c r="K20" s="143">
        <v>98840629</v>
      </c>
      <c r="L20" s="144"/>
      <c r="M20" s="268">
        <v>0</v>
      </c>
      <c r="N20" s="145"/>
      <c r="O20" s="143">
        <v>4879</v>
      </c>
    </row>
    <row r="21" spans="1:15" ht="15" customHeight="1">
      <c r="A21" s="53" t="s">
        <v>77</v>
      </c>
      <c r="B21" s="53"/>
      <c r="C21" s="54"/>
      <c r="D21" s="54"/>
      <c r="E21" s="54"/>
      <c r="F21" s="54"/>
      <c r="G21" s="28"/>
      <c r="H21" s="141"/>
      <c r="I21" s="143">
        <v>171949181</v>
      </c>
      <c r="J21" s="144"/>
      <c r="K21" s="143">
        <v>220425191</v>
      </c>
      <c r="L21" s="144"/>
      <c r="M21" s="202">
        <v>1399</v>
      </c>
      <c r="N21" s="145"/>
      <c r="O21" s="143">
        <v>1399</v>
      </c>
    </row>
    <row r="22" spans="1:15" ht="15" customHeight="1">
      <c r="A22" s="53" t="s">
        <v>7</v>
      </c>
      <c r="B22" s="53"/>
      <c r="C22" s="54"/>
      <c r="D22" s="54"/>
      <c r="E22" s="54"/>
      <c r="F22" s="54"/>
      <c r="G22" s="28"/>
      <c r="H22" s="141"/>
      <c r="I22" s="143">
        <v>77034478</v>
      </c>
      <c r="J22" s="144"/>
      <c r="K22" s="143">
        <v>56636905</v>
      </c>
      <c r="L22" s="144"/>
      <c r="M22" s="202">
        <v>18236380</v>
      </c>
      <c r="N22" s="145"/>
      <c r="O22" s="143">
        <v>7409075</v>
      </c>
    </row>
    <row r="23" spans="1:15" ht="15" customHeight="1">
      <c r="A23" s="27" t="s">
        <v>159</v>
      </c>
      <c r="B23" s="53"/>
      <c r="C23" s="54"/>
      <c r="D23" s="54"/>
      <c r="E23" s="54"/>
      <c r="F23" s="54"/>
      <c r="G23" s="130">
        <v>16.2</v>
      </c>
      <c r="H23" s="141"/>
      <c r="I23" s="143">
        <v>40000000</v>
      </c>
      <c r="J23" s="144"/>
      <c r="K23" s="143">
        <v>60000000</v>
      </c>
      <c r="L23" s="144"/>
      <c r="M23" s="202">
        <v>40000000</v>
      </c>
      <c r="N23" s="145"/>
      <c r="O23" s="143">
        <v>60000000</v>
      </c>
    </row>
    <row r="24" spans="1:15" ht="15" customHeight="1">
      <c r="A24" s="53" t="s">
        <v>221</v>
      </c>
      <c r="B24" s="5"/>
      <c r="C24" s="5"/>
      <c r="D24" s="5"/>
      <c r="E24" s="5"/>
      <c r="F24" s="54"/>
      <c r="G24" s="130"/>
      <c r="H24" s="141"/>
      <c r="I24" s="143"/>
      <c r="J24" s="144"/>
      <c r="K24" s="143"/>
      <c r="L24" s="144"/>
      <c r="M24" s="202"/>
      <c r="N24" s="145"/>
      <c r="O24" s="143"/>
    </row>
    <row r="25" spans="1:15" ht="15" customHeight="1">
      <c r="B25" s="75" t="s">
        <v>222</v>
      </c>
      <c r="F25" s="54"/>
      <c r="G25" s="174">
        <v>20.5</v>
      </c>
      <c r="H25" s="141"/>
      <c r="I25" s="143">
        <v>14000000</v>
      </c>
      <c r="J25" s="143"/>
      <c r="K25" s="143">
        <v>42500000</v>
      </c>
      <c r="L25" s="143"/>
      <c r="M25" s="202">
        <v>16000000</v>
      </c>
      <c r="N25" s="143"/>
      <c r="O25" s="143">
        <v>58500000</v>
      </c>
    </row>
    <row r="26" spans="1:15" ht="15" customHeight="1">
      <c r="A26" s="53" t="s">
        <v>231</v>
      </c>
      <c r="F26" s="54"/>
      <c r="G26" s="174"/>
      <c r="H26" s="141"/>
      <c r="I26" s="143">
        <v>0</v>
      </c>
      <c r="J26" s="143"/>
      <c r="K26" s="143">
        <v>1129731</v>
      </c>
      <c r="L26" s="143"/>
      <c r="M26" s="202">
        <v>0</v>
      </c>
      <c r="N26" s="143"/>
      <c r="O26" s="143">
        <v>514765</v>
      </c>
    </row>
    <row r="27" spans="1:15" ht="15" customHeight="1">
      <c r="A27" s="53" t="s">
        <v>213</v>
      </c>
      <c r="B27" s="53"/>
      <c r="C27" s="54"/>
      <c r="D27" s="54"/>
      <c r="E27" s="54"/>
      <c r="F27" s="54"/>
      <c r="G27" s="28">
        <v>17</v>
      </c>
      <c r="H27" s="141"/>
      <c r="I27" s="143">
        <v>155728198</v>
      </c>
      <c r="J27" s="144"/>
      <c r="K27" s="143">
        <v>0</v>
      </c>
      <c r="L27" s="144"/>
      <c r="M27" s="202">
        <v>5715950</v>
      </c>
      <c r="N27" s="145"/>
      <c r="O27" s="143">
        <v>0</v>
      </c>
    </row>
    <row r="28" spans="1:15" ht="15" customHeight="1">
      <c r="A28" s="53" t="s">
        <v>116</v>
      </c>
      <c r="B28" s="53"/>
      <c r="C28" s="54"/>
      <c r="D28" s="54"/>
      <c r="E28" s="54"/>
      <c r="F28" s="54"/>
      <c r="G28" s="130"/>
      <c r="H28" s="141"/>
      <c r="I28" s="143"/>
      <c r="J28" s="144"/>
      <c r="K28" s="143"/>
      <c r="L28" s="144"/>
      <c r="M28" s="202"/>
      <c r="N28" s="145"/>
      <c r="O28" s="143"/>
    </row>
    <row r="29" spans="1:15" ht="15" customHeight="1">
      <c r="A29" s="53"/>
      <c r="B29" s="53" t="s">
        <v>117</v>
      </c>
      <c r="C29" s="54"/>
      <c r="D29" s="54"/>
      <c r="E29" s="54"/>
      <c r="F29" s="54"/>
      <c r="G29" s="130">
        <v>16.3</v>
      </c>
      <c r="H29" s="141"/>
      <c r="I29" s="143">
        <v>142403422</v>
      </c>
      <c r="J29" s="144"/>
      <c r="K29" s="143">
        <v>222394287</v>
      </c>
      <c r="L29" s="144"/>
      <c r="M29" s="202">
        <v>38934555</v>
      </c>
      <c r="N29" s="145"/>
      <c r="O29" s="143">
        <v>116878127</v>
      </c>
    </row>
    <row r="30" spans="1:15" ht="15" customHeight="1">
      <c r="A30" s="53" t="s">
        <v>78</v>
      </c>
      <c r="B30" s="53"/>
      <c r="C30" s="54"/>
      <c r="D30" s="54"/>
      <c r="E30" s="54"/>
      <c r="F30" s="54"/>
      <c r="G30" s="28"/>
      <c r="H30" s="141"/>
      <c r="I30" s="143">
        <v>77393</v>
      </c>
      <c r="J30" s="144"/>
      <c r="K30" s="143">
        <v>55406</v>
      </c>
      <c r="L30" s="144"/>
      <c r="M30" s="202">
        <v>0</v>
      </c>
      <c r="N30" s="145"/>
      <c r="O30" s="143">
        <v>0</v>
      </c>
    </row>
    <row r="31" spans="1:15" ht="15" customHeight="1">
      <c r="A31" s="53" t="s">
        <v>265</v>
      </c>
      <c r="B31" s="53"/>
      <c r="C31" s="54"/>
      <c r="D31" s="54"/>
      <c r="E31" s="54"/>
      <c r="F31" s="54"/>
      <c r="G31" s="28"/>
      <c r="H31" s="141"/>
      <c r="I31" s="143">
        <v>0</v>
      </c>
      <c r="J31" s="144"/>
      <c r="K31" s="143">
        <v>120000000</v>
      </c>
      <c r="L31" s="144"/>
      <c r="M31" s="202">
        <v>0</v>
      </c>
      <c r="N31" s="145"/>
      <c r="O31" s="143">
        <v>120000000</v>
      </c>
    </row>
    <row r="32" spans="1:15" ht="15" customHeight="1">
      <c r="A32" s="53" t="s">
        <v>9</v>
      </c>
      <c r="B32" s="53"/>
      <c r="C32" s="54"/>
      <c r="D32" s="54"/>
      <c r="E32" s="54"/>
      <c r="F32" s="54"/>
      <c r="G32" s="28"/>
      <c r="H32" s="141"/>
      <c r="I32" s="143">
        <v>19701605</v>
      </c>
      <c r="J32" s="144"/>
      <c r="K32" s="143">
        <v>25558170</v>
      </c>
      <c r="L32" s="144"/>
      <c r="M32" s="202">
        <v>1296587</v>
      </c>
      <c r="N32" s="145"/>
      <c r="O32" s="143">
        <v>11230493</v>
      </c>
    </row>
    <row r="33" spans="1:15" ht="15" customHeight="1">
      <c r="A33" s="229" t="s">
        <v>179</v>
      </c>
      <c r="B33" s="27"/>
      <c r="C33" s="17"/>
      <c r="D33" s="17"/>
      <c r="E33" s="54"/>
      <c r="F33" s="54"/>
      <c r="G33" s="28"/>
      <c r="H33" s="141"/>
      <c r="I33" s="143"/>
      <c r="J33" s="144"/>
      <c r="K33" s="143"/>
      <c r="L33" s="144"/>
      <c r="M33" s="202"/>
      <c r="N33" s="145"/>
      <c r="O33" s="143"/>
    </row>
    <row r="34" spans="1:15" ht="15" customHeight="1">
      <c r="A34" s="27"/>
      <c r="B34" s="27" t="s">
        <v>180</v>
      </c>
      <c r="C34" s="17"/>
      <c r="D34" s="17"/>
      <c r="E34" s="54"/>
      <c r="F34" s="54"/>
      <c r="G34" s="28">
        <v>12</v>
      </c>
      <c r="H34" s="141"/>
      <c r="I34" s="142">
        <v>0</v>
      </c>
      <c r="J34" s="144"/>
      <c r="K34" s="142">
        <v>544917910</v>
      </c>
      <c r="L34" s="144"/>
      <c r="M34" s="203">
        <v>0</v>
      </c>
      <c r="N34" s="145"/>
      <c r="O34" s="142">
        <v>0</v>
      </c>
    </row>
    <row r="35" spans="1:15" ht="10.15" customHeight="1">
      <c r="A35" s="27"/>
      <c r="B35" s="27"/>
      <c r="C35" s="17"/>
      <c r="D35" s="17"/>
      <c r="E35" s="54"/>
      <c r="F35" s="54"/>
      <c r="G35" s="28"/>
      <c r="H35" s="141"/>
      <c r="I35" s="143"/>
      <c r="J35" s="144"/>
      <c r="K35" s="143"/>
      <c r="L35" s="144"/>
      <c r="M35" s="202"/>
      <c r="N35" s="145"/>
      <c r="O35" s="143"/>
    </row>
    <row r="36" spans="1:15" ht="15" customHeight="1">
      <c r="A36" s="103" t="s">
        <v>18</v>
      </c>
      <c r="B36" s="103"/>
      <c r="C36" s="104"/>
      <c r="D36" s="104"/>
      <c r="E36" s="104"/>
      <c r="F36" s="104"/>
      <c r="G36" s="104"/>
      <c r="H36" s="104"/>
      <c r="I36" s="142">
        <f>SUM(I17:I34)</f>
        <v>826840193</v>
      </c>
      <c r="J36" s="148"/>
      <c r="K36" s="142">
        <f>SUM(K17:K34)</f>
        <v>1523448538</v>
      </c>
      <c r="L36" s="148"/>
      <c r="M36" s="142">
        <f>SUM(M17:M32)</f>
        <v>170184871</v>
      </c>
      <c r="N36" s="145"/>
      <c r="O36" s="142">
        <f>SUM(O17:O34)</f>
        <v>452648470</v>
      </c>
    </row>
    <row r="37" spans="1:15" ht="10.15" customHeight="1">
      <c r="A37" s="103"/>
      <c r="B37" s="53"/>
      <c r="C37" s="54"/>
      <c r="D37" s="54"/>
      <c r="E37" s="54"/>
      <c r="F37" s="54"/>
      <c r="G37" s="28"/>
      <c r="H37" s="141"/>
      <c r="I37" s="149"/>
      <c r="J37" s="145"/>
      <c r="K37" s="149"/>
      <c r="L37" s="145"/>
      <c r="M37" s="149"/>
      <c r="N37" s="145"/>
      <c r="O37" s="149"/>
    </row>
    <row r="38" spans="1:15" ht="15" customHeight="1">
      <c r="A38" s="103" t="s">
        <v>19</v>
      </c>
      <c r="B38" s="53"/>
      <c r="C38" s="54"/>
      <c r="D38" s="54"/>
      <c r="E38" s="54"/>
      <c r="F38" s="54"/>
      <c r="G38" s="28"/>
      <c r="H38" s="141"/>
      <c r="I38" s="149"/>
      <c r="J38" s="145"/>
      <c r="K38" s="149"/>
      <c r="L38" s="145"/>
      <c r="M38" s="149"/>
      <c r="N38" s="145"/>
      <c r="O38" s="149"/>
    </row>
    <row r="39" spans="1:15" ht="10.15" customHeight="1">
      <c r="A39" s="103"/>
      <c r="B39" s="53"/>
      <c r="C39" s="54"/>
      <c r="D39" s="54"/>
      <c r="E39" s="54"/>
      <c r="F39" s="54"/>
      <c r="G39" s="28"/>
      <c r="H39" s="141"/>
      <c r="I39" s="149"/>
      <c r="J39" s="145"/>
      <c r="K39" s="149"/>
      <c r="L39" s="145"/>
      <c r="M39" s="149"/>
      <c r="N39" s="145"/>
      <c r="O39" s="149"/>
    </row>
    <row r="40" spans="1:15" ht="15" customHeight="1">
      <c r="A40" s="75" t="s">
        <v>143</v>
      </c>
      <c r="B40" s="162"/>
      <c r="H40" s="141"/>
      <c r="I40" s="147">
        <v>4271548</v>
      </c>
      <c r="J40" s="143"/>
      <c r="K40" s="143">
        <v>4170554</v>
      </c>
      <c r="L40" s="143"/>
      <c r="M40" s="202">
        <v>0</v>
      </c>
      <c r="N40" s="149"/>
      <c r="O40" s="143">
        <v>0</v>
      </c>
    </row>
    <row r="41" spans="1:15" ht="15" customHeight="1">
      <c r="A41" s="75" t="s">
        <v>232</v>
      </c>
      <c r="B41" s="162"/>
      <c r="H41" s="141"/>
      <c r="I41" s="147">
        <v>0</v>
      </c>
      <c r="J41" s="143"/>
      <c r="K41" s="143">
        <v>2326756</v>
      </c>
      <c r="L41" s="143"/>
      <c r="M41" s="202">
        <v>0</v>
      </c>
      <c r="N41" s="149"/>
      <c r="O41" s="143">
        <v>1845200</v>
      </c>
    </row>
    <row r="42" spans="1:15" ht="15" customHeight="1">
      <c r="A42" s="53" t="s">
        <v>233</v>
      </c>
      <c r="B42" s="53"/>
      <c r="C42" s="54"/>
      <c r="D42" s="54"/>
      <c r="E42" s="54"/>
      <c r="F42" s="54"/>
      <c r="G42" s="28">
        <v>17</v>
      </c>
      <c r="H42" s="141"/>
      <c r="I42" s="147">
        <v>99637046</v>
      </c>
      <c r="J42" s="143"/>
      <c r="K42" s="143">
        <v>0</v>
      </c>
      <c r="L42" s="143"/>
      <c r="M42" s="202">
        <v>10113581</v>
      </c>
      <c r="N42" s="149"/>
      <c r="O42" s="143">
        <v>0</v>
      </c>
    </row>
    <row r="43" spans="1:15" ht="15" customHeight="1">
      <c r="A43" s="53" t="s">
        <v>118</v>
      </c>
      <c r="B43" s="53"/>
      <c r="C43" s="104"/>
      <c r="D43" s="104"/>
      <c r="E43" s="54"/>
      <c r="F43" s="54"/>
      <c r="I43" s="75"/>
      <c r="J43" s="75"/>
      <c r="K43" s="75"/>
      <c r="L43" s="75"/>
      <c r="M43" s="75"/>
      <c r="N43" s="75"/>
      <c r="O43" s="75"/>
    </row>
    <row r="44" spans="1:15" ht="15" customHeight="1">
      <c r="A44" s="53"/>
      <c r="B44" s="53" t="s">
        <v>79</v>
      </c>
      <c r="C44" s="104"/>
      <c r="D44" s="104"/>
      <c r="E44" s="54"/>
      <c r="F44" s="54"/>
      <c r="G44" s="130">
        <v>16.3</v>
      </c>
      <c r="H44" s="141"/>
      <c r="I44" s="143">
        <v>328725778</v>
      </c>
      <c r="J44" s="143"/>
      <c r="K44" s="143">
        <v>269148565</v>
      </c>
      <c r="L44" s="143"/>
      <c r="M44" s="202">
        <v>247877918</v>
      </c>
      <c r="N44" s="149"/>
      <c r="O44" s="143">
        <v>188953413</v>
      </c>
    </row>
    <row r="45" spans="1:15" ht="15" customHeight="1">
      <c r="A45" s="53" t="s">
        <v>29</v>
      </c>
      <c r="B45" s="103"/>
      <c r="C45" s="104"/>
      <c r="D45" s="104"/>
      <c r="E45" s="104"/>
      <c r="F45" s="104"/>
      <c r="G45" s="104"/>
      <c r="H45" s="104"/>
      <c r="I45" s="143">
        <v>15254439</v>
      </c>
      <c r="J45" s="148"/>
      <c r="K45" s="143">
        <v>13486126</v>
      </c>
      <c r="L45" s="148"/>
      <c r="M45" s="202">
        <v>10465590</v>
      </c>
      <c r="N45" s="145"/>
      <c r="O45" s="143">
        <v>9441769</v>
      </c>
    </row>
    <row r="46" spans="1:15" ht="15" customHeight="1">
      <c r="A46" s="53" t="s">
        <v>86</v>
      </c>
      <c r="B46" s="53"/>
      <c r="C46" s="54"/>
      <c r="D46" s="54"/>
      <c r="E46" s="54"/>
      <c r="F46" s="54"/>
      <c r="G46" s="28"/>
      <c r="H46" s="141"/>
      <c r="I46" s="143">
        <v>24862763</v>
      </c>
      <c r="J46" s="143"/>
      <c r="K46" s="146">
        <v>25370166</v>
      </c>
      <c r="L46" s="143"/>
      <c r="M46" s="202">
        <v>0</v>
      </c>
      <c r="N46" s="149"/>
      <c r="O46" s="143">
        <v>0</v>
      </c>
    </row>
    <row r="47" spans="1:15" ht="15" customHeight="1">
      <c r="A47" s="53" t="s">
        <v>40</v>
      </c>
      <c r="B47" s="53"/>
      <c r="C47" s="54"/>
      <c r="D47" s="54"/>
      <c r="E47" s="54"/>
      <c r="F47" s="54"/>
      <c r="G47" s="28"/>
      <c r="H47" s="141"/>
      <c r="I47" s="142">
        <v>11763968</v>
      </c>
      <c r="J47" s="143"/>
      <c r="K47" s="142">
        <v>12187591</v>
      </c>
      <c r="L47" s="143"/>
      <c r="M47" s="203">
        <v>0</v>
      </c>
      <c r="N47" s="149"/>
      <c r="O47" s="142">
        <v>0</v>
      </c>
    </row>
    <row r="48" spans="1:15" ht="10.15" customHeight="1">
      <c r="A48" s="53"/>
      <c r="B48" s="53"/>
      <c r="C48" s="54"/>
      <c r="D48" s="54"/>
      <c r="E48" s="54"/>
      <c r="F48" s="54"/>
      <c r="G48" s="28"/>
      <c r="H48" s="141"/>
      <c r="I48" s="143"/>
      <c r="J48" s="143"/>
      <c r="K48" s="143"/>
      <c r="L48" s="143"/>
      <c r="M48" s="143"/>
      <c r="N48" s="149"/>
      <c r="O48" s="149"/>
    </row>
    <row r="49" spans="1:15" ht="15" customHeight="1">
      <c r="A49" s="103" t="s">
        <v>20</v>
      </c>
      <c r="B49" s="53"/>
      <c r="C49" s="54"/>
      <c r="D49" s="54"/>
      <c r="E49" s="54"/>
      <c r="F49" s="54"/>
      <c r="G49" s="141"/>
      <c r="H49" s="141"/>
      <c r="I49" s="142">
        <f>SUM(I40:I47)</f>
        <v>484515542</v>
      </c>
      <c r="J49" s="143"/>
      <c r="K49" s="142">
        <f>SUM(K40:K47)</f>
        <v>326689758</v>
      </c>
      <c r="L49" s="143"/>
      <c r="M49" s="142">
        <f>SUM(M40:M47)</f>
        <v>268457089</v>
      </c>
      <c r="N49" s="149"/>
      <c r="O49" s="142">
        <f>SUM(O40:O47)</f>
        <v>200240382</v>
      </c>
    </row>
    <row r="50" spans="1:15" ht="10.15" customHeight="1">
      <c r="A50" s="103"/>
      <c r="B50" s="53"/>
      <c r="C50" s="54"/>
      <c r="D50" s="54"/>
      <c r="E50" s="54"/>
      <c r="F50" s="54"/>
      <c r="G50" s="141"/>
      <c r="H50" s="141"/>
      <c r="I50" s="143"/>
      <c r="J50" s="143"/>
      <c r="K50" s="143"/>
      <c r="L50" s="143"/>
      <c r="M50" s="143"/>
      <c r="N50" s="149"/>
      <c r="O50" s="143"/>
    </row>
    <row r="51" spans="1:15" ht="15" customHeight="1">
      <c r="A51" s="103" t="s">
        <v>21</v>
      </c>
      <c r="B51" s="53"/>
      <c r="C51" s="54"/>
      <c r="D51" s="54"/>
      <c r="E51" s="54"/>
      <c r="F51" s="54"/>
      <c r="G51" s="141"/>
      <c r="H51" s="141"/>
      <c r="I51" s="142">
        <f>+I36+I49</f>
        <v>1311355735</v>
      </c>
      <c r="J51" s="143"/>
      <c r="K51" s="142">
        <f>+K36+K49</f>
        <v>1850138296</v>
      </c>
      <c r="L51" s="143"/>
      <c r="M51" s="142">
        <f>+M36+M49</f>
        <v>438641960</v>
      </c>
      <c r="N51" s="149"/>
      <c r="O51" s="142">
        <f>+O36+O49</f>
        <v>652888852</v>
      </c>
    </row>
    <row r="52" spans="1:15" ht="15" customHeight="1">
      <c r="A52" s="103"/>
      <c r="B52" s="53"/>
      <c r="C52" s="54"/>
      <c r="D52" s="54"/>
      <c r="E52" s="54"/>
      <c r="F52" s="54"/>
      <c r="G52" s="141"/>
      <c r="H52" s="141"/>
      <c r="I52" s="143"/>
      <c r="J52" s="143"/>
      <c r="K52" s="143"/>
      <c r="L52" s="143"/>
      <c r="M52" s="143"/>
      <c r="N52" s="149"/>
      <c r="O52" s="143"/>
    </row>
    <row r="53" spans="1:15" ht="10.5" customHeight="1">
      <c r="A53" s="103"/>
      <c r="B53" s="53"/>
      <c r="C53" s="54"/>
      <c r="D53" s="54"/>
      <c r="E53" s="54"/>
      <c r="F53" s="54"/>
      <c r="G53" s="141"/>
      <c r="H53" s="141"/>
      <c r="I53" s="143"/>
      <c r="J53" s="143"/>
      <c r="K53" s="143"/>
      <c r="L53" s="143"/>
      <c r="M53" s="143"/>
      <c r="N53" s="149"/>
      <c r="O53" s="143"/>
    </row>
    <row r="54" spans="1:15" ht="21.95" customHeight="1">
      <c r="A54" s="163" t="str">
        <f>+'2'!A52:N52</f>
        <v>The notes to the consolidated and separate financial information form an integral part of these financial information.</v>
      </c>
      <c r="B54" s="164"/>
      <c r="C54" s="165"/>
      <c r="D54" s="284"/>
      <c r="E54" s="165"/>
      <c r="F54" s="165"/>
      <c r="G54" s="165"/>
      <c r="H54" s="165"/>
      <c r="I54" s="166"/>
      <c r="J54" s="167"/>
      <c r="K54" s="166"/>
      <c r="L54" s="167"/>
      <c r="M54" s="166"/>
      <c r="N54" s="168"/>
      <c r="O54" s="166"/>
    </row>
    <row r="55" spans="1:15" ht="16.5" customHeight="1">
      <c r="A55" s="71" t="s">
        <v>39</v>
      </c>
      <c r="B55" s="76"/>
      <c r="C55" s="76"/>
      <c r="D55" s="76"/>
      <c r="E55" s="76"/>
      <c r="F55" s="76"/>
      <c r="G55" s="76"/>
      <c r="H55" s="76"/>
      <c r="I55" s="77"/>
      <c r="J55" s="78"/>
      <c r="K55" s="77"/>
      <c r="L55" s="78"/>
      <c r="M55" s="79"/>
      <c r="N55" s="78"/>
      <c r="O55" s="79"/>
    </row>
    <row r="56" spans="1:15" ht="16.5" customHeight="1">
      <c r="A56" s="80" t="s">
        <v>104</v>
      </c>
      <c r="B56" s="76"/>
      <c r="C56" s="76"/>
      <c r="D56" s="76"/>
      <c r="E56" s="76"/>
      <c r="F56" s="76"/>
      <c r="G56" s="76"/>
      <c r="H56" s="76"/>
      <c r="I56" s="77"/>
      <c r="J56" s="78"/>
      <c r="K56" s="77"/>
      <c r="L56" s="78"/>
      <c r="M56" s="79"/>
      <c r="N56" s="78"/>
      <c r="O56" s="79"/>
    </row>
    <row r="57" spans="1:15" ht="16.5" customHeight="1">
      <c r="A57" s="173" t="str">
        <f>+A3</f>
        <v>As at 30 June 2020</v>
      </c>
      <c r="B57" s="81"/>
      <c r="C57" s="81"/>
      <c r="D57" s="285"/>
      <c r="E57" s="81"/>
      <c r="F57" s="81"/>
      <c r="G57" s="81"/>
      <c r="H57" s="81"/>
      <c r="I57" s="82"/>
      <c r="J57" s="83"/>
      <c r="K57" s="82"/>
      <c r="L57" s="83"/>
      <c r="M57" s="84"/>
      <c r="N57" s="83"/>
      <c r="O57" s="84"/>
    </row>
    <row r="58" spans="1:15" ht="15" customHeight="1">
      <c r="A58" s="85"/>
      <c r="B58" s="86"/>
      <c r="C58" s="86"/>
      <c r="D58" s="86"/>
      <c r="E58" s="86"/>
      <c r="F58" s="86"/>
      <c r="G58" s="86"/>
      <c r="H58" s="86"/>
      <c r="I58" s="87"/>
      <c r="J58" s="88"/>
      <c r="K58" s="87"/>
      <c r="L58" s="88"/>
      <c r="M58" s="89"/>
      <c r="N58" s="88"/>
      <c r="O58" s="89"/>
    </row>
    <row r="59" spans="1:15" ht="15" customHeight="1">
      <c r="A59" s="85"/>
      <c r="B59" s="86"/>
      <c r="C59" s="86"/>
      <c r="D59" s="86"/>
      <c r="E59" s="86"/>
      <c r="F59" s="86"/>
      <c r="G59" s="86"/>
      <c r="H59" s="86"/>
      <c r="I59" s="87"/>
      <c r="J59" s="88"/>
      <c r="K59" s="87"/>
      <c r="L59" s="88"/>
      <c r="M59" s="89"/>
      <c r="N59" s="88"/>
      <c r="O59" s="89"/>
    </row>
    <row r="60" spans="1:15" ht="15" customHeight="1">
      <c r="A60" s="85"/>
      <c r="B60" s="86"/>
      <c r="C60" s="86"/>
      <c r="D60" s="86"/>
      <c r="E60" s="86"/>
      <c r="F60" s="86"/>
      <c r="G60" s="86"/>
      <c r="H60" s="86"/>
      <c r="I60" s="288" t="s">
        <v>5</v>
      </c>
      <c r="J60" s="288"/>
      <c r="K60" s="288"/>
      <c r="L60" s="114"/>
      <c r="M60" s="288" t="s">
        <v>96</v>
      </c>
      <c r="N60" s="288"/>
      <c r="O60" s="288"/>
    </row>
    <row r="61" spans="1:15" ht="15" customHeight="1">
      <c r="C61" s="90"/>
      <c r="D61" s="90"/>
      <c r="E61" s="90"/>
      <c r="F61" s="90"/>
      <c r="I61" s="287" t="s">
        <v>95</v>
      </c>
      <c r="J61" s="287"/>
      <c r="K61" s="287"/>
      <c r="L61" s="114"/>
      <c r="M61" s="287" t="s">
        <v>95</v>
      </c>
      <c r="N61" s="287"/>
      <c r="O61" s="287"/>
    </row>
    <row r="62" spans="1:15" ht="15" customHeight="1">
      <c r="C62" s="90"/>
      <c r="D62" s="90"/>
      <c r="E62" s="90"/>
      <c r="F62" s="90"/>
      <c r="I62" s="91" t="s">
        <v>138</v>
      </c>
      <c r="J62" s="91"/>
      <c r="K62" s="91" t="s">
        <v>139</v>
      </c>
      <c r="L62" s="92"/>
      <c r="M62" s="91" t="s">
        <v>138</v>
      </c>
      <c r="N62" s="91"/>
      <c r="O62" s="91" t="s">
        <v>139</v>
      </c>
    </row>
    <row r="63" spans="1:15" ht="15" customHeight="1">
      <c r="C63" s="90"/>
      <c r="D63" s="90"/>
      <c r="E63" s="90"/>
      <c r="F63" s="90"/>
      <c r="I63" s="11" t="s">
        <v>241</v>
      </c>
      <c r="J63" s="244"/>
      <c r="K63" s="11" t="s">
        <v>4</v>
      </c>
      <c r="L63" s="92"/>
      <c r="M63" s="11" t="s">
        <v>241</v>
      </c>
      <c r="N63" s="244"/>
      <c r="O63" s="11" t="s">
        <v>4</v>
      </c>
    </row>
    <row r="64" spans="1:15" ht="15" customHeight="1">
      <c r="C64" s="93"/>
      <c r="D64" s="93"/>
      <c r="E64" s="93"/>
      <c r="F64" s="93"/>
      <c r="H64" s="94"/>
      <c r="I64" s="172" t="s">
        <v>187</v>
      </c>
      <c r="J64" s="12"/>
      <c r="K64" s="172" t="s">
        <v>114</v>
      </c>
      <c r="L64" s="12"/>
      <c r="M64" s="172" t="s">
        <v>187</v>
      </c>
      <c r="N64" s="12"/>
      <c r="O64" s="172" t="s">
        <v>114</v>
      </c>
    </row>
    <row r="65" spans="1:15" ht="15" customHeight="1">
      <c r="C65" s="90"/>
      <c r="D65" s="90"/>
      <c r="E65" s="90"/>
      <c r="F65" s="90"/>
      <c r="G65" s="99"/>
      <c r="H65" s="90"/>
      <c r="I65" s="96" t="s">
        <v>38</v>
      </c>
      <c r="J65" s="97"/>
      <c r="K65" s="96" t="s">
        <v>38</v>
      </c>
      <c r="L65" s="97"/>
      <c r="M65" s="96" t="s">
        <v>38</v>
      </c>
      <c r="N65" s="97"/>
      <c r="O65" s="96" t="s">
        <v>38</v>
      </c>
    </row>
    <row r="66" spans="1:15" ht="15" customHeight="1">
      <c r="C66" s="90"/>
      <c r="D66" s="90"/>
      <c r="E66" s="90"/>
      <c r="F66" s="90"/>
      <c r="G66" s="99"/>
      <c r="H66" s="90"/>
      <c r="I66" s="196"/>
      <c r="J66" s="97"/>
      <c r="K66" s="196"/>
      <c r="L66" s="97"/>
      <c r="M66" s="196"/>
      <c r="N66" s="97"/>
      <c r="O66" s="196"/>
    </row>
    <row r="67" spans="1:15" ht="15" customHeight="1">
      <c r="A67" s="98" t="s">
        <v>119</v>
      </c>
      <c r="B67" s="98"/>
      <c r="C67" s="90"/>
      <c r="D67" s="90"/>
      <c r="E67" s="90"/>
      <c r="F67" s="90"/>
      <c r="G67" s="99"/>
      <c r="H67" s="90"/>
      <c r="I67" s="115"/>
      <c r="J67" s="116"/>
      <c r="K67" s="115"/>
      <c r="M67" s="115"/>
      <c r="N67" s="116"/>
      <c r="O67" s="115"/>
    </row>
    <row r="68" spans="1:15" ht="15" customHeight="1">
      <c r="A68" s="54"/>
      <c r="B68" s="103"/>
      <c r="C68" s="104"/>
      <c r="D68" s="104"/>
      <c r="E68" s="104"/>
      <c r="F68" s="104"/>
      <c r="G68" s="104"/>
      <c r="H68" s="104"/>
      <c r="I68" s="149"/>
      <c r="J68" s="150"/>
      <c r="K68" s="149"/>
      <c r="L68" s="150"/>
      <c r="M68" s="149"/>
      <c r="N68" s="145"/>
      <c r="O68" s="149"/>
    </row>
    <row r="69" spans="1:15" ht="15" customHeight="1">
      <c r="A69" s="98" t="s">
        <v>92</v>
      </c>
      <c r="B69" s="53"/>
      <c r="C69" s="54"/>
      <c r="D69" s="54"/>
      <c r="E69" s="54"/>
      <c r="F69" s="54"/>
      <c r="G69" s="141"/>
      <c r="H69" s="141"/>
      <c r="I69" s="149"/>
      <c r="J69" s="149"/>
      <c r="K69" s="149"/>
      <c r="L69" s="149"/>
      <c r="M69" s="149"/>
      <c r="N69" s="149"/>
      <c r="O69" s="149"/>
    </row>
    <row r="70" spans="1:15" ht="15" customHeight="1">
      <c r="A70" s="103"/>
      <c r="B70" s="53"/>
      <c r="C70" s="54"/>
      <c r="D70" s="54"/>
      <c r="E70" s="54"/>
      <c r="F70" s="54"/>
      <c r="G70" s="141"/>
      <c r="H70" s="141"/>
      <c r="I70" s="149"/>
      <c r="J70" s="149"/>
      <c r="K70" s="149"/>
      <c r="L70" s="149"/>
      <c r="M70" s="149"/>
      <c r="N70" s="149"/>
      <c r="O70" s="149"/>
    </row>
    <row r="71" spans="1:15" ht="15" customHeight="1">
      <c r="A71" s="53" t="s">
        <v>8</v>
      </c>
      <c r="B71" s="53"/>
      <c r="C71" s="54"/>
      <c r="D71" s="54"/>
      <c r="E71" s="54"/>
      <c r="F71" s="54"/>
      <c r="G71" s="28"/>
      <c r="H71" s="141"/>
      <c r="I71" s="149"/>
      <c r="J71" s="149"/>
      <c r="K71" s="149"/>
      <c r="L71" s="149"/>
      <c r="M71" s="149"/>
      <c r="N71" s="149"/>
      <c r="O71" s="149"/>
    </row>
    <row r="72" spans="1:15" ht="15" customHeight="1">
      <c r="A72" s="103"/>
      <c r="B72" s="53" t="s">
        <v>30</v>
      </c>
      <c r="C72" s="104"/>
      <c r="D72" s="104"/>
      <c r="E72" s="104"/>
      <c r="F72" s="104"/>
      <c r="H72" s="104"/>
      <c r="I72" s="149"/>
      <c r="J72" s="149"/>
      <c r="K72" s="149"/>
      <c r="L72" s="149"/>
      <c r="M72" s="149"/>
      <c r="N72" s="147"/>
      <c r="O72" s="147"/>
    </row>
    <row r="73" spans="1:15" ht="15" customHeight="1">
      <c r="A73" s="103"/>
      <c r="B73" s="53"/>
      <c r="C73" s="107" t="s">
        <v>109</v>
      </c>
      <c r="D73" s="107"/>
      <c r="E73" s="104"/>
      <c r="F73" s="104"/>
      <c r="G73" s="104"/>
      <c r="H73" s="104"/>
      <c r="I73" s="149"/>
      <c r="J73" s="149"/>
      <c r="K73" s="149"/>
      <c r="L73" s="149"/>
      <c r="M73" s="149"/>
      <c r="N73" s="149"/>
      <c r="O73" s="149"/>
    </row>
    <row r="74" spans="1:15" ht="15" customHeight="1" thickBot="1">
      <c r="A74" s="103"/>
      <c r="B74" s="53"/>
      <c r="C74" s="104"/>
      <c r="D74" s="104"/>
      <c r="E74" s="107" t="s">
        <v>120</v>
      </c>
      <c r="F74" s="104"/>
      <c r="G74" s="104"/>
      <c r="H74" s="104"/>
      <c r="I74" s="151">
        <v>510070000</v>
      </c>
      <c r="J74" s="143"/>
      <c r="K74" s="151">
        <v>510070000</v>
      </c>
      <c r="L74" s="143"/>
      <c r="M74" s="151">
        <v>510070000</v>
      </c>
      <c r="N74" s="143"/>
      <c r="O74" s="151">
        <v>510070000</v>
      </c>
    </row>
    <row r="75" spans="1:15" ht="15" customHeight="1" thickTop="1">
      <c r="A75" s="103"/>
      <c r="B75" s="53"/>
      <c r="C75" s="104"/>
      <c r="D75" s="104"/>
      <c r="E75" s="107"/>
      <c r="F75" s="104"/>
      <c r="G75" s="104"/>
      <c r="H75" s="104"/>
      <c r="I75" s="147"/>
      <c r="J75" s="147"/>
      <c r="K75" s="147"/>
      <c r="L75" s="147"/>
      <c r="M75" s="147"/>
      <c r="N75" s="147"/>
      <c r="O75" s="147"/>
    </row>
    <row r="76" spans="1:15" ht="15" customHeight="1">
      <c r="A76" s="53"/>
      <c r="B76" s="54" t="s">
        <v>31</v>
      </c>
      <c r="E76" s="54"/>
      <c r="F76" s="54"/>
      <c r="G76" s="141"/>
      <c r="H76" s="141"/>
      <c r="I76" s="152"/>
      <c r="J76" s="152"/>
      <c r="K76" s="152"/>
      <c r="L76" s="152"/>
      <c r="M76" s="152"/>
      <c r="N76" s="152"/>
      <c r="O76" s="152"/>
    </row>
    <row r="77" spans="1:15" ht="15" customHeight="1">
      <c r="A77" s="53"/>
      <c r="B77" s="54"/>
      <c r="C77" s="107" t="s">
        <v>288</v>
      </c>
      <c r="D77" s="107"/>
      <c r="E77" s="104"/>
      <c r="F77" s="54"/>
      <c r="G77" s="141"/>
      <c r="H77" s="141"/>
      <c r="I77" s="75"/>
      <c r="J77" s="75"/>
      <c r="K77" s="75"/>
      <c r="L77" s="75"/>
      <c r="M77" s="75"/>
      <c r="N77" s="75"/>
      <c r="O77" s="75"/>
    </row>
    <row r="78" spans="1:15" ht="15" customHeight="1">
      <c r="A78" s="53"/>
      <c r="C78" s="110"/>
      <c r="D78" s="107" t="s">
        <v>271</v>
      </c>
      <c r="F78" s="54"/>
      <c r="G78" s="141"/>
      <c r="H78" s="141"/>
      <c r="I78" s="75"/>
      <c r="J78" s="75"/>
      <c r="K78" s="75"/>
      <c r="L78" s="75"/>
      <c r="M78" s="75"/>
      <c r="N78" s="75"/>
      <c r="O78" s="75"/>
    </row>
    <row r="79" spans="1:15" ht="15" customHeight="1">
      <c r="A79" s="53"/>
      <c r="B79" s="54"/>
      <c r="C79" s="107"/>
      <c r="D79" s="107"/>
      <c r="E79" s="107" t="s">
        <v>120</v>
      </c>
      <c r="F79" s="54"/>
      <c r="G79" s="28"/>
      <c r="H79" s="141"/>
      <c r="I79" s="143">
        <v>467951591</v>
      </c>
      <c r="J79" s="143"/>
      <c r="K79" s="143">
        <v>467950000</v>
      </c>
      <c r="L79" s="143"/>
      <c r="M79" s="143">
        <v>467951591</v>
      </c>
      <c r="N79" s="143"/>
      <c r="O79" s="143">
        <v>467950000</v>
      </c>
    </row>
    <row r="80" spans="1:15" ht="15" customHeight="1">
      <c r="A80" s="53"/>
      <c r="B80" s="54"/>
      <c r="C80" s="107"/>
      <c r="D80" s="107"/>
      <c r="E80" s="107"/>
      <c r="F80" s="54"/>
      <c r="G80" s="28"/>
      <c r="H80" s="141"/>
      <c r="I80" s="143"/>
      <c r="J80" s="143"/>
      <c r="K80" s="143"/>
      <c r="L80" s="143"/>
      <c r="M80" s="143"/>
      <c r="N80" s="143"/>
      <c r="O80" s="143"/>
    </row>
    <row r="81" spans="1:15" ht="15" customHeight="1">
      <c r="A81" s="53" t="s">
        <v>66</v>
      </c>
      <c r="B81" s="53"/>
      <c r="C81" s="54"/>
      <c r="D81" s="54"/>
      <c r="E81" s="54"/>
      <c r="F81" s="54"/>
      <c r="G81" s="28"/>
      <c r="H81" s="141"/>
      <c r="I81" s="143">
        <v>448810135</v>
      </c>
      <c r="J81" s="143"/>
      <c r="K81" s="143">
        <v>448802180</v>
      </c>
      <c r="L81" s="143"/>
      <c r="M81" s="143">
        <v>448810135</v>
      </c>
      <c r="N81" s="143"/>
      <c r="O81" s="143">
        <v>448802180</v>
      </c>
    </row>
    <row r="82" spans="1:15" ht="15" customHeight="1">
      <c r="A82" s="53" t="s">
        <v>160</v>
      </c>
      <c r="B82" s="53"/>
      <c r="C82" s="53"/>
      <c r="D82" s="53"/>
      <c r="E82" s="54"/>
      <c r="F82" s="54"/>
      <c r="G82" s="28"/>
      <c r="H82" s="141"/>
      <c r="I82" s="153"/>
      <c r="J82" s="149"/>
      <c r="K82" s="153"/>
      <c r="L82" s="149"/>
      <c r="M82" s="153"/>
      <c r="N82" s="149"/>
      <c r="O82" s="153"/>
    </row>
    <row r="83" spans="1:15" ht="15" customHeight="1">
      <c r="A83" s="53"/>
      <c r="B83" s="53" t="s">
        <v>94</v>
      </c>
      <c r="C83" s="53"/>
      <c r="D83" s="53"/>
      <c r="E83" s="54"/>
      <c r="F83" s="54"/>
      <c r="G83" s="28"/>
      <c r="H83" s="141"/>
      <c r="I83" s="143">
        <v>46795718</v>
      </c>
      <c r="J83" s="143"/>
      <c r="K83" s="143">
        <v>46795718</v>
      </c>
      <c r="L83" s="143"/>
      <c r="M83" s="143">
        <v>46795718</v>
      </c>
      <c r="N83" s="143"/>
      <c r="O83" s="143">
        <v>46795718</v>
      </c>
    </row>
    <row r="84" spans="1:15" ht="15" customHeight="1">
      <c r="A84" s="53"/>
      <c r="B84" s="53" t="s">
        <v>281</v>
      </c>
      <c r="C84" s="53"/>
      <c r="D84" s="53"/>
      <c r="E84" s="54"/>
      <c r="F84" s="54"/>
      <c r="G84" s="28"/>
      <c r="H84" s="141"/>
      <c r="I84" s="153">
        <v>-183255511</v>
      </c>
      <c r="J84" s="149"/>
      <c r="K84" s="153">
        <v>-178795504</v>
      </c>
      <c r="L84" s="149"/>
      <c r="M84" s="153">
        <v>-184160943</v>
      </c>
      <c r="N84" s="149"/>
      <c r="O84" s="153">
        <v>335198603</v>
      </c>
    </row>
    <row r="85" spans="1:15" ht="15" customHeight="1">
      <c r="A85" s="5" t="s">
        <v>85</v>
      </c>
      <c r="C85" s="53"/>
      <c r="D85" s="53"/>
      <c r="E85" s="54"/>
      <c r="F85" s="54"/>
      <c r="G85" s="28"/>
      <c r="H85" s="141"/>
      <c r="I85" s="142">
        <v>-22055148</v>
      </c>
      <c r="J85" s="149"/>
      <c r="K85" s="142">
        <v>50868651</v>
      </c>
      <c r="L85" s="149"/>
      <c r="M85" s="142">
        <v>0</v>
      </c>
      <c r="N85" s="149"/>
      <c r="O85" s="142">
        <v>0</v>
      </c>
    </row>
    <row r="86" spans="1:15" ht="15" customHeight="1">
      <c r="A86" s="53"/>
      <c r="B86" s="53"/>
      <c r="C86" s="53"/>
      <c r="D86" s="53"/>
      <c r="E86" s="54"/>
      <c r="F86" s="54"/>
      <c r="G86" s="28"/>
      <c r="H86" s="141"/>
      <c r="I86" s="153"/>
      <c r="J86" s="149"/>
      <c r="K86" s="153"/>
      <c r="L86" s="149"/>
      <c r="M86" s="153"/>
      <c r="N86" s="149"/>
      <c r="O86" s="153"/>
    </row>
    <row r="87" spans="1:15" ht="15" customHeight="1">
      <c r="A87" s="103" t="s">
        <v>220</v>
      </c>
      <c r="B87" s="103"/>
      <c r="C87" s="53"/>
      <c r="D87" s="53"/>
      <c r="E87" s="54"/>
      <c r="F87" s="54"/>
      <c r="G87" s="28"/>
      <c r="H87" s="141"/>
      <c r="I87" s="153"/>
      <c r="J87" s="149"/>
      <c r="K87" s="153"/>
      <c r="L87" s="149"/>
      <c r="M87" s="153"/>
      <c r="N87" s="149"/>
      <c r="O87" s="153"/>
    </row>
    <row r="88" spans="1:15" ht="15" customHeight="1">
      <c r="A88" s="103"/>
      <c r="B88" s="103" t="s">
        <v>48</v>
      </c>
      <c r="C88" s="103"/>
      <c r="D88" s="103"/>
      <c r="F88" s="54"/>
      <c r="G88" s="28"/>
      <c r="H88" s="141"/>
      <c r="I88" s="143">
        <f>SUM(I79:I85)</f>
        <v>758246785</v>
      </c>
      <c r="J88" s="144"/>
      <c r="K88" s="143">
        <f>SUM(K79:K85)</f>
        <v>835621045</v>
      </c>
      <c r="L88" s="144"/>
      <c r="M88" s="143">
        <f>SUM(M79:M85)</f>
        <v>779396501</v>
      </c>
      <c r="N88" s="144"/>
      <c r="O88" s="143">
        <f>SUM(O79:O85)</f>
        <v>1298746501</v>
      </c>
    </row>
    <row r="89" spans="1:15" ht="15" customHeight="1">
      <c r="A89" s="53" t="s">
        <v>32</v>
      </c>
      <c r="B89" s="53"/>
      <c r="C89" s="53"/>
      <c r="D89" s="53"/>
      <c r="E89" s="54"/>
      <c r="F89" s="54"/>
      <c r="G89" s="28"/>
      <c r="H89" s="141"/>
      <c r="I89" s="154">
        <v>0</v>
      </c>
      <c r="J89" s="149"/>
      <c r="K89" s="154">
        <v>694654903</v>
      </c>
      <c r="L89" s="149"/>
      <c r="M89" s="154">
        <v>0</v>
      </c>
      <c r="N89" s="149"/>
      <c r="O89" s="142">
        <v>0</v>
      </c>
    </row>
    <row r="90" spans="1:15" ht="15" customHeight="1">
      <c r="A90" s="103"/>
      <c r="B90" s="53"/>
      <c r="C90" s="54"/>
      <c r="D90" s="54"/>
      <c r="E90" s="54"/>
      <c r="F90" s="54"/>
      <c r="G90" s="28"/>
      <c r="H90" s="141"/>
      <c r="I90" s="149"/>
      <c r="J90" s="145"/>
      <c r="K90" s="149"/>
      <c r="L90" s="145"/>
      <c r="M90" s="149"/>
      <c r="N90" s="145"/>
      <c r="O90" s="149"/>
    </row>
    <row r="91" spans="1:15" ht="15" customHeight="1">
      <c r="A91" s="103" t="s">
        <v>71</v>
      </c>
      <c r="B91" s="103"/>
      <c r="C91" s="104"/>
      <c r="D91" s="104"/>
      <c r="E91" s="104"/>
      <c r="F91" s="104"/>
      <c r="G91" s="104"/>
      <c r="H91" s="104"/>
      <c r="I91" s="142">
        <f>SUM(I88:I89)</f>
        <v>758246785</v>
      </c>
      <c r="J91" s="148"/>
      <c r="K91" s="142">
        <f>SUM(K88:K89)</f>
        <v>1530275948</v>
      </c>
      <c r="L91" s="148"/>
      <c r="M91" s="142">
        <f>SUM(M88:M89)</f>
        <v>779396501</v>
      </c>
      <c r="N91" s="144"/>
      <c r="O91" s="142">
        <f>SUM(O88:O89)</f>
        <v>1298746501</v>
      </c>
    </row>
    <row r="92" spans="1:15" ht="15" customHeight="1">
      <c r="A92" s="103"/>
      <c r="B92" s="103"/>
      <c r="C92" s="104"/>
      <c r="D92" s="104"/>
      <c r="E92" s="104"/>
      <c r="F92" s="104"/>
      <c r="G92" s="104"/>
      <c r="H92" s="104"/>
      <c r="I92" s="143"/>
      <c r="J92" s="148"/>
      <c r="K92" s="143"/>
      <c r="L92" s="148"/>
      <c r="M92" s="143"/>
      <c r="N92" s="144"/>
      <c r="O92" s="143"/>
    </row>
    <row r="93" spans="1:15" ht="15" customHeight="1" thickBot="1">
      <c r="A93" s="98" t="s">
        <v>93</v>
      </c>
      <c r="B93" s="103"/>
      <c r="C93" s="54"/>
      <c r="D93" s="54"/>
      <c r="E93" s="54"/>
      <c r="F93" s="54"/>
      <c r="G93" s="28"/>
      <c r="H93" s="28"/>
      <c r="I93" s="151">
        <f>I91+I51</f>
        <v>2069602520</v>
      </c>
      <c r="J93" s="144"/>
      <c r="K93" s="151">
        <f>K91+K51</f>
        <v>3380414244</v>
      </c>
      <c r="L93" s="144"/>
      <c r="M93" s="151">
        <f>M91+M51</f>
        <v>1218038461</v>
      </c>
      <c r="N93" s="143"/>
      <c r="O93" s="151">
        <f>O91+O51</f>
        <v>1951635353</v>
      </c>
    </row>
    <row r="94" spans="1:15" ht="16.5" customHeight="1" thickTop="1">
      <c r="A94" s="98"/>
      <c r="B94" s="103"/>
      <c r="C94" s="54"/>
      <c r="D94" s="54"/>
      <c r="E94" s="54"/>
      <c r="F94" s="54"/>
      <c r="G94" s="28"/>
      <c r="H94" s="28"/>
      <c r="I94" s="143"/>
      <c r="J94" s="144"/>
      <c r="K94" s="143"/>
      <c r="L94" s="144"/>
      <c r="M94" s="143"/>
      <c r="N94" s="143"/>
      <c r="O94" s="143"/>
    </row>
    <row r="95" spans="1:15" ht="16.5" customHeight="1">
      <c r="A95" s="98"/>
      <c r="B95" s="103"/>
      <c r="C95" s="54"/>
      <c r="D95" s="54"/>
      <c r="E95" s="54"/>
      <c r="F95" s="54"/>
      <c r="G95" s="28"/>
      <c r="H95" s="28"/>
      <c r="I95" s="143"/>
      <c r="J95" s="144"/>
      <c r="K95" s="143"/>
      <c r="L95" s="144"/>
      <c r="M95" s="143"/>
      <c r="N95" s="143"/>
      <c r="O95" s="143"/>
    </row>
    <row r="96" spans="1:15" ht="16.5" customHeight="1">
      <c r="A96" s="98"/>
      <c r="B96" s="103"/>
      <c r="C96" s="54"/>
      <c r="D96" s="54"/>
      <c r="E96" s="54"/>
      <c r="F96" s="54"/>
      <c r="G96" s="28"/>
      <c r="H96" s="28"/>
      <c r="I96" s="143"/>
      <c r="J96" s="144"/>
      <c r="K96" s="143"/>
      <c r="L96" s="144"/>
      <c r="M96" s="143"/>
      <c r="N96" s="143"/>
      <c r="O96" s="143"/>
    </row>
    <row r="97" spans="1:15" ht="16.5" customHeight="1">
      <c r="A97" s="98"/>
      <c r="B97" s="103"/>
      <c r="C97" s="54"/>
      <c r="D97" s="54"/>
      <c r="E97" s="54"/>
      <c r="F97" s="54"/>
      <c r="G97" s="28"/>
      <c r="H97" s="28"/>
      <c r="I97" s="143"/>
      <c r="J97" s="144"/>
      <c r="K97" s="143"/>
      <c r="L97" s="144"/>
      <c r="M97" s="143"/>
      <c r="N97" s="143"/>
      <c r="O97" s="143"/>
    </row>
    <row r="98" spans="1:15" ht="16.5" customHeight="1">
      <c r="A98" s="98"/>
      <c r="B98" s="103"/>
      <c r="C98" s="54"/>
      <c r="D98" s="54"/>
      <c r="E98" s="54"/>
      <c r="F98" s="54"/>
      <c r="G98" s="28"/>
      <c r="H98" s="28"/>
      <c r="I98" s="143"/>
      <c r="J98" s="144"/>
      <c r="K98" s="143"/>
      <c r="L98" s="144"/>
      <c r="M98" s="143"/>
      <c r="N98" s="143"/>
      <c r="O98" s="143"/>
    </row>
    <row r="99" spans="1:15" ht="16.5" customHeight="1">
      <c r="A99" s="98"/>
      <c r="B99" s="103"/>
      <c r="C99" s="54"/>
      <c r="D99" s="54"/>
      <c r="E99" s="54"/>
      <c r="F99" s="54"/>
      <c r="G99" s="28"/>
      <c r="H99" s="28"/>
      <c r="I99" s="143"/>
      <c r="J99" s="144"/>
      <c r="K99" s="143"/>
      <c r="L99" s="144"/>
      <c r="M99" s="143"/>
      <c r="N99" s="143"/>
      <c r="O99" s="143"/>
    </row>
    <row r="100" spans="1:15" ht="16.5" customHeight="1">
      <c r="A100" s="98"/>
      <c r="B100" s="103"/>
      <c r="C100" s="54"/>
      <c r="D100" s="54"/>
      <c r="E100" s="54"/>
      <c r="F100" s="54"/>
      <c r="G100" s="28"/>
      <c r="H100" s="28"/>
      <c r="I100" s="143"/>
      <c r="J100" s="144"/>
      <c r="K100" s="143"/>
      <c r="L100" s="144"/>
      <c r="M100" s="143"/>
      <c r="N100" s="143"/>
      <c r="O100" s="143"/>
    </row>
    <row r="101" spans="1:15" ht="16.5" customHeight="1">
      <c r="A101" s="98"/>
      <c r="B101" s="103"/>
      <c r="C101" s="54"/>
      <c r="D101" s="54"/>
      <c r="E101" s="54"/>
      <c r="F101" s="54"/>
      <c r="G101" s="28"/>
      <c r="H101" s="28"/>
      <c r="I101" s="143"/>
      <c r="J101" s="144"/>
      <c r="K101" s="143"/>
      <c r="L101" s="144"/>
      <c r="M101" s="143"/>
      <c r="N101" s="143"/>
      <c r="O101" s="143"/>
    </row>
    <row r="102" spans="1:15" ht="16.5" customHeight="1">
      <c r="A102" s="98"/>
      <c r="B102" s="103"/>
      <c r="C102" s="54"/>
      <c r="D102" s="54"/>
      <c r="E102" s="54"/>
      <c r="F102" s="54"/>
      <c r="G102" s="28"/>
      <c r="H102" s="28"/>
      <c r="I102" s="143"/>
      <c r="J102" s="144"/>
      <c r="K102" s="143"/>
      <c r="L102" s="144"/>
      <c r="M102" s="143"/>
      <c r="N102" s="143"/>
      <c r="O102" s="143"/>
    </row>
    <row r="103" spans="1:15" ht="17.649999999999999" customHeight="1">
      <c r="A103" s="98"/>
      <c r="B103" s="103"/>
      <c r="C103" s="54"/>
      <c r="D103" s="54"/>
      <c r="E103" s="54"/>
      <c r="F103" s="54"/>
      <c r="G103" s="28"/>
      <c r="H103" s="28"/>
      <c r="I103" s="143"/>
      <c r="J103" s="144"/>
      <c r="K103" s="143"/>
      <c r="L103" s="144"/>
      <c r="M103" s="143"/>
      <c r="N103" s="143"/>
      <c r="O103" s="143"/>
    </row>
    <row r="104" spans="1:15" ht="21.95" customHeight="1">
      <c r="A104" s="292" t="str">
        <f>'2'!A52:N52</f>
        <v>The notes to the consolidated and separate financial information form an integral part of these financial information.</v>
      </c>
      <c r="B104" s="292"/>
      <c r="C104" s="292"/>
      <c r="D104" s="293"/>
      <c r="E104" s="292"/>
      <c r="F104" s="292"/>
      <c r="G104" s="292"/>
      <c r="H104" s="292"/>
      <c r="I104" s="292"/>
      <c r="J104" s="292"/>
      <c r="K104" s="292"/>
      <c r="L104" s="292"/>
      <c r="M104" s="292"/>
      <c r="N104" s="292"/>
      <c r="O104" s="292"/>
    </row>
  </sheetData>
  <mergeCells count="12">
    <mergeCell ref="A1:O1"/>
    <mergeCell ref="A2:O2"/>
    <mergeCell ref="A3:O3"/>
    <mergeCell ref="M7:O7"/>
    <mergeCell ref="A104:O104"/>
    <mergeCell ref="I6:L6"/>
    <mergeCell ref="M6:O6"/>
    <mergeCell ref="I7:K7"/>
    <mergeCell ref="M60:O60"/>
    <mergeCell ref="I61:K61"/>
    <mergeCell ref="M61:O61"/>
    <mergeCell ref="I60:K60"/>
  </mergeCells>
  <pageMargins left="0.8" right="0.5" top="0.5" bottom="0.6" header="0.49" footer="0.4"/>
  <pageSetup paperSize="9" firstPageNumber="3" orientation="portrait" useFirstPageNumber="1" horizontalDpi="1200" verticalDpi="1200" r:id="rId1"/>
  <headerFooter>
    <oddFooter>&amp;R&amp;"Arial,Regular"&amp;9&amp;P</oddFooter>
  </headerFooter>
  <rowBreaks count="1" manualBreakCount="1"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80A96-7B81-4D00-8FC9-312909FB5A6F}">
  <dimension ref="A1:M120"/>
  <sheetViews>
    <sheetView topLeftCell="A11" zoomScaleNormal="100" zoomScaleSheetLayoutView="97" workbookViewId="0">
      <selection activeCell="U25" sqref="U25"/>
    </sheetView>
  </sheetViews>
  <sheetFormatPr defaultColWidth="9.140625" defaultRowHeight="16.5" customHeight="1"/>
  <cols>
    <col min="1" max="3" width="1.28515625" style="5" customWidth="1"/>
    <col min="4" max="4" width="38.85546875" style="5" customWidth="1"/>
    <col min="5" max="5" width="4.28515625" style="21" customWidth="1"/>
    <col min="6" max="6" width="0.85546875" style="5" customWidth="1"/>
    <col min="7" max="7" width="12.28515625" style="18" customWidth="1"/>
    <col min="8" max="8" width="0.85546875" style="18" customWidth="1"/>
    <col min="9" max="9" width="12.28515625" style="18" customWidth="1"/>
    <col min="10" max="10" width="0.85546875" style="18" customWidth="1"/>
    <col min="11" max="11" width="12.28515625" style="18" customWidth="1"/>
    <col min="12" max="12" width="0.85546875" style="18" customWidth="1"/>
    <col min="13" max="13" width="12.28515625" style="18" customWidth="1"/>
    <col min="14" max="16384" width="9.140625" style="5"/>
  </cols>
  <sheetData>
    <row r="1" spans="1:13" ht="16.5" customHeight="1">
      <c r="A1" s="71" t="s">
        <v>39</v>
      </c>
      <c r="B1" s="2"/>
      <c r="C1" s="2"/>
      <c r="D1" s="2"/>
      <c r="E1" s="3"/>
      <c r="F1" s="32"/>
      <c r="G1" s="4"/>
      <c r="H1" s="4"/>
      <c r="I1" s="4"/>
      <c r="J1" s="4"/>
      <c r="K1" s="4"/>
      <c r="L1" s="4"/>
      <c r="M1" s="4"/>
    </row>
    <row r="2" spans="1:13" ht="16.5" customHeight="1">
      <c r="A2" s="1" t="s">
        <v>105</v>
      </c>
      <c r="B2" s="2"/>
      <c r="C2" s="2"/>
      <c r="D2" s="2"/>
      <c r="E2" s="3"/>
      <c r="F2" s="32"/>
      <c r="G2" s="4"/>
      <c r="H2" s="4"/>
      <c r="I2" s="4"/>
      <c r="J2" s="4"/>
      <c r="K2" s="4"/>
      <c r="L2" s="4"/>
      <c r="M2" s="4"/>
    </row>
    <row r="3" spans="1:13" ht="16.5" customHeight="1">
      <c r="A3" s="6" t="s">
        <v>242</v>
      </c>
      <c r="B3" s="7"/>
      <c r="C3" s="7"/>
      <c r="D3" s="7"/>
      <c r="E3" s="8"/>
      <c r="F3" s="39"/>
      <c r="G3" s="9"/>
      <c r="H3" s="9"/>
      <c r="I3" s="9"/>
      <c r="J3" s="9"/>
      <c r="K3" s="9"/>
      <c r="L3" s="9"/>
      <c r="M3" s="9"/>
    </row>
    <row r="4" spans="1:13" ht="14.1" customHeight="1">
      <c r="A4" s="2"/>
      <c r="B4" s="2"/>
      <c r="C4" s="2"/>
      <c r="D4" s="2"/>
      <c r="E4" s="3"/>
      <c r="F4" s="32"/>
      <c r="G4" s="4"/>
      <c r="H4" s="4"/>
      <c r="I4" s="4"/>
      <c r="J4" s="4"/>
      <c r="K4" s="4"/>
      <c r="L4" s="4"/>
      <c r="M4" s="4"/>
    </row>
    <row r="5" spans="1:13" ht="14.1" customHeight="1">
      <c r="A5" s="2"/>
      <c r="B5" s="2"/>
      <c r="C5" s="2"/>
      <c r="D5" s="2"/>
      <c r="E5" s="3"/>
      <c r="F5" s="32"/>
      <c r="G5" s="4"/>
      <c r="H5" s="4"/>
      <c r="I5" s="4"/>
      <c r="J5" s="4"/>
      <c r="K5" s="4"/>
      <c r="L5" s="4"/>
      <c r="M5" s="4"/>
    </row>
    <row r="6" spans="1:13" ht="14.1" customHeight="1">
      <c r="A6" s="2"/>
      <c r="B6" s="2"/>
      <c r="C6" s="2"/>
      <c r="D6" s="2"/>
      <c r="E6" s="3"/>
      <c r="F6" s="32"/>
      <c r="G6" s="288" t="s">
        <v>5</v>
      </c>
      <c r="H6" s="288"/>
      <c r="I6" s="288"/>
      <c r="J6" s="114"/>
      <c r="K6" s="288" t="s">
        <v>96</v>
      </c>
      <c r="L6" s="288"/>
      <c r="M6" s="288"/>
    </row>
    <row r="7" spans="1:13" ht="14.1" customHeight="1">
      <c r="A7" s="2"/>
      <c r="B7" s="2"/>
      <c r="C7" s="2"/>
      <c r="D7" s="2"/>
      <c r="E7" s="3"/>
      <c r="F7" s="34"/>
      <c r="G7" s="287" t="s">
        <v>95</v>
      </c>
      <c r="H7" s="287"/>
      <c r="I7" s="287"/>
      <c r="J7" s="114"/>
      <c r="K7" s="287" t="s">
        <v>95</v>
      </c>
      <c r="L7" s="287"/>
      <c r="M7" s="287"/>
    </row>
    <row r="8" spans="1:13" ht="14.1" customHeight="1">
      <c r="A8" s="2"/>
      <c r="B8" s="2"/>
      <c r="C8" s="2"/>
      <c r="D8" s="2"/>
      <c r="E8" s="3"/>
      <c r="F8" s="34"/>
      <c r="G8" s="188" t="s">
        <v>241</v>
      </c>
      <c r="H8" s="189"/>
      <c r="I8" s="188" t="s">
        <v>241</v>
      </c>
      <c r="J8" s="190"/>
      <c r="K8" s="188" t="s">
        <v>241</v>
      </c>
      <c r="L8" s="189"/>
      <c r="M8" s="188" t="s">
        <v>241</v>
      </c>
    </row>
    <row r="9" spans="1:13" ht="14.1" customHeight="1">
      <c r="A9" s="2"/>
      <c r="B9" s="2"/>
      <c r="C9" s="2"/>
      <c r="D9" s="2"/>
      <c r="E9" s="3"/>
      <c r="F9" s="34"/>
      <c r="G9" s="172" t="s">
        <v>187</v>
      </c>
      <c r="H9" s="12"/>
      <c r="I9" s="172" t="s">
        <v>114</v>
      </c>
      <c r="J9" s="12"/>
      <c r="K9" s="172" t="s">
        <v>187</v>
      </c>
      <c r="L9" s="12"/>
      <c r="M9" s="172" t="s">
        <v>114</v>
      </c>
    </row>
    <row r="10" spans="1:13" ht="14.1" customHeight="1">
      <c r="A10" s="2"/>
      <c r="B10" s="2"/>
      <c r="C10" s="2"/>
      <c r="D10" s="2"/>
      <c r="E10" s="95" t="s">
        <v>6</v>
      </c>
      <c r="F10" s="67"/>
      <c r="G10" s="14" t="s">
        <v>38</v>
      </c>
      <c r="H10" s="10"/>
      <c r="I10" s="14" t="s">
        <v>38</v>
      </c>
      <c r="J10" s="10"/>
      <c r="K10" s="14" t="s">
        <v>38</v>
      </c>
      <c r="L10" s="10"/>
      <c r="M10" s="14" t="s">
        <v>38</v>
      </c>
    </row>
    <row r="11" spans="1:13" ht="6" customHeight="1">
      <c r="A11" s="2"/>
      <c r="B11" s="2"/>
      <c r="C11" s="2"/>
      <c r="D11" s="2"/>
      <c r="E11" s="13"/>
      <c r="F11" s="67"/>
      <c r="G11" s="15"/>
      <c r="H11" s="10"/>
      <c r="I11" s="15"/>
      <c r="J11" s="10"/>
      <c r="K11" s="15"/>
      <c r="L11" s="10"/>
      <c r="M11" s="15"/>
    </row>
    <row r="12" spans="1:13" ht="14.1" customHeight="1">
      <c r="A12" s="26" t="s">
        <v>33</v>
      </c>
      <c r="B12" s="24"/>
      <c r="C12" s="24"/>
      <c r="D12" s="24"/>
      <c r="E12" s="16"/>
      <c r="F12" s="16"/>
      <c r="G12" s="68"/>
      <c r="H12" s="68"/>
      <c r="I12" s="68"/>
      <c r="J12" s="68"/>
      <c r="K12" s="68"/>
      <c r="L12" s="68"/>
      <c r="M12" s="68"/>
    </row>
    <row r="13" spans="1:13" ht="6" customHeight="1">
      <c r="A13" s="24"/>
      <c r="B13" s="24"/>
      <c r="C13" s="24"/>
      <c r="D13" s="24"/>
      <c r="E13" s="16"/>
      <c r="F13" s="16"/>
      <c r="G13" s="68"/>
      <c r="H13" s="68"/>
      <c r="I13" s="68"/>
      <c r="J13" s="68"/>
      <c r="K13" s="68"/>
      <c r="L13" s="68"/>
      <c r="M13" s="68"/>
    </row>
    <row r="14" spans="1:13" ht="14.1" customHeight="1">
      <c r="A14" s="24" t="s">
        <v>72</v>
      </c>
      <c r="B14" s="24"/>
      <c r="C14" s="24"/>
      <c r="D14" s="24"/>
      <c r="E14" s="16"/>
      <c r="F14" s="16"/>
      <c r="G14" s="20">
        <v>23165120</v>
      </c>
      <c r="H14" s="231"/>
      <c r="I14" s="20">
        <v>137734507</v>
      </c>
      <c r="J14" s="231"/>
      <c r="K14" s="232">
        <v>0</v>
      </c>
      <c r="L14" s="231"/>
      <c r="M14" s="185">
        <v>0</v>
      </c>
    </row>
    <row r="15" spans="1:13" ht="14.1" customHeight="1">
      <c r="A15" s="24" t="s">
        <v>75</v>
      </c>
      <c r="B15" s="24"/>
      <c r="C15" s="24"/>
      <c r="D15" s="24"/>
      <c r="E15" s="16"/>
      <c r="F15" s="16"/>
      <c r="G15" s="184">
        <v>118097198</v>
      </c>
      <c r="H15" s="231"/>
      <c r="I15" s="184">
        <v>156442669</v>
      </c>
      <c r="J15" s="231"/>
      <c r="K15" s="233">
        <v>0</v>
      </c>
      <c r="L15" s="231"/>
      <c r="M15" s="180">
        <v>0</v>
      </c>
    </row>
    <row r="16" spans="1:13" ht="6" customHeight="1">
      <c r="A16" s="17"/>
      <c r="B16" s="24"/>
      <c r="C16" s="24"/>
      <c r="D16" s="24"/>
      <c r="E16" s="16"/>
      <c r="F16" s="16"/>
      <c r="G16" s="185"/>
      <c r="H16" s="185"/>
      <c r="I16" s="185"/>
      <c r="J16" s="185"/>
      <c r="K16" s="185"/>
      <c r="L16" s="185"/>
      <c r="M16" s="185"/>
    </row>
    <row r="17" spans="1:13" ht="14.1" customHeight="1">
      <c r="A17" s="26" t="s">
        <v>34</v>
      </c>
      <c r="B17" s="24"/>
      <c r="C17" s="24"/>
      <c r="D17" s="24"/>
      <c r="E17" s="16"/>
      <c r="F17" s="16"/>
      <c r="G17" s="180">
        <f>SUM(G14:G16)</f>
        <v>141262318</v>
      </c>
      <c r="H17" s="185"/>
      <c r="I17" s="180">
        <f>SUM(I14:I16)</f>
        <v>294177176</v>
      </c>
      <c r="J17" s="185"/>
      <c r="K17" s="180">
        <f>SUM(K14:K16)</f>
        <v>0</v>
      </c>
      <c r="L17" s="185"/>
      <c r="M17" s="180">
        <f>SUM(M14:M16)</f>
        <v>0</v>
      </c>
    </row>
    <row r="18" spans="1:13" s="27" customFormat="1" ht="10.15" customHeight="1">
      <c r="A18" s="24"/>
      <c r="B18" s="24"/>
      <c r="C18" s="24"/>
      <c r="D18" s="24"/>
      <c r="E18" s="16"/>
      <c r="F18" s="16"/>
      <c r="G18" s="185"/>
      <c r="H18" s="185"/>
      <c r="I18" s="185"/>
      <c r="J18" s="185"/>
      <c r="K18" s="185"/>
      <c r="L18" s="185"/>
      <c r="M18" s="185"/>
    </row>
    <row r="19" spans="1:13" ht="14.1" customHeight="1">
      <c r="A19" s="26" t="s">
        <v>63</v>
      </c>
      <c r="B19" s="24"/>
      <c r="C19" s="24"/>
      <c r="D19" s="24"/>
      <c r="E19" s="16"/>
      <c r="F19" s="16"/>
      <c r="G19" s="185"/>
      <c r="H19" s="185"/>
      <c r="I19" s="185"/>
      <c r="J19" s="185"/>
      <c r="K19" s="185"/>
      <c r="L19" s="185"/>
      <c r="M19" s="185"/>
    </row>
    <row r="20" spans="1:13" ht="6" customHeight="1">
      <c r="A20" s="24"/>
      <c r="B20" s="24"/>
      <c r="C20" s="24"/>
      <c r="D20" s="24"/>
      <c r="E20" s="16"/>
      <c r="F20" s="16"/>
      <c r="G20" s="185"/>
      <c r="H20" s="185"/>
      <c r="I20" s="185"/>
      <c r="J20" s="185"/>
      <c r="K20" s="185"/>
      <c r="L20" s="186"/>
      <c r="M20" s="185"/>
    </row>
    <row r="21" spans="1:13" ht="14.1" customHeight="1">
      <c r="A21" s="24" t="s">
        <v>67</v>
      </c>
      <c r="B21" s="24"/>
      <c r="C21" s="24"/>
      <c r="D21" s="24"/>
      <c r="E21" s="16"/>
      <c r="F21" s="16"/>
      <c r="G21" s="181">
        <v>-9652799</v>
      </c>
      <c r="H21" s="231"/>
      <c r="I21" s="181">
        <v>-49224992</v>
      </c>
      <c r="J21" s="231"/>
      <c r="K21" s="232">
        <v>0</v>
      </c>
      <c r="L21" s="231"/>
      <c r="M21" s="185">
        <v>0</v>
      </c>
    </row>
    <row r="22" spans="1:13" ht="14.1" customHeight="1">
      <c r="A22" s="24" t="s">
        <v>35</v>
      </c>
      <c r="B22" s="24"/>
      <c r="C22" s="24"/>
      <c r="D22" s="24"/>
      <c r="E22" s="16"/>
      <c r="F22" s="16"/>
      <c r="G22" s="182">
        <v>-60229779</v>
      </c>
      <c r="H22" s="231"/>
      <c r="I22" s="182">
        <v>-116092394</v>
      </c>
      <c r="J22" s="231"/>
      <c r="K22" s="233">
        <v>0</v>
      </c>
      <c r="L22" s="234"/>
      <c r="M22" s="180">
        <v>0</v>
      </c>
    </row>
    <row r="23" spans="1:13" ht="6" customHeight="1">
      <c r="A23" s="17"/>
      <c r="B23" s="24"/>
      <c r="C23" s="24"/>
      <c r="D23" s="24"/>
      <c r="E23" s="16"/>
      <c r="F23" s="16"/>
      <c r="G23" s="185"/>
      <c r="H23" s="185"/>
      <c r="I23" s="185"/>
      <c r="J23" s="185"/>
      <c r="K23" s="185"/>
      <c r="L23" s="185"/>
      <c r="M23" s="185"/>
    </row>
    <row r="24" spans="1:13" ht="14.1" customHeight="1">
      <c r="A24" s="26" t="s">
        <v>64</v>
      </c>
      <c r="B24" s="24"/>
      <c r="C24" s="24"/>
      <c r="D24" s="24"/>
      <c r="E24" s="16"/>
      <c r="F24" s="16"/>
      <c r="G24" s="69">
        <f>SUM(G21:G23)</f>
        <v>-69882578</v>
      </c>
      <c r="H24" s="185"/>
      <c r="I24" s="69">
        <f>SUM(I21:I23)</f>
        <v>-165317386</v>
      </c>
      <c r="J24" s="185"/>
      <c r="K24" s="69">
        <f>SUM(K21:K23)</f>
        <v>0</v>
      </c>
      <c r="L24" s="185"/>
      <c r="M24" s="69">
        <f>SUM(M21:M23)</f>
        <v>0</v>
      </c>
    </row>
    <row r="25" spans="1:13" s="27" customFormat="1" ht="10.15" customHeight="1">
      <c r="A25" s="24"/>
      <c r="B25" s="24"/>
      <c r="C25" s="24"/>
      <c r="D25" s="24"/>
      <c r="E25" s="16"/>
      <c r="F25" s="16"/>
      <c r="G25" s="185"/>
      <c r="H25" s="185"/>
      <c r="I25" s="185"/>
      <c r="J25" s="185"/>
      <c r="K25" s="185"/>
      <c r="L25" s="185"/>
      <c r="M25" s="185"/>
    </row>
    <row r="26" spans="1:13" ht="14.1" customHeight="1">
      <c r="A26" s="26" t="s">
        <v>65</v>
      </c>
      <c r="B26" s="24"/>
      <c r="C26" s="24"/>
      <c r="D26" s="24"/>
      <c r="E26" s="16"/>
      <c r="F26" s="16"/>
      <c r="G26" s="232">
        <f>+G17+G24</f>
        <v>71379740</v>
      </c>
      <c r="H26" s="232"/>
      <c r="I26" s="232">
        <f>+I17+I24</f>
        <v>128859790</v>
      </c>
      <c r="J26" s="232"/>
      <c r="K26" s="232">
        <f>+K17+K24</f>
        <v>0</v>
      </c>
      <c r="L26" s="235"/>
      <c r="M26" s="232">
        <f>+M17+M24</f>
        <v>0</v>
      </c>
    </row>
    <row r="27" spans="1:13" ht="14.1" customHeight="1">
      <c r="A27" s="24" t="s">
        <v>42</v>
      </c>
      <c r="B27" s="17"/>
      <c r="C27" s="24"/>
      <c r="D27" s="24"/>
      <c r="E27" s="16"/>
      <c r="F27" s="16"/>
      <c r="G27" s="20">
        <v>3015722</v>
      </c>
      <c r="H27" s="231"/>
      <c r="I27" s="66">
        <v>3192171</v>
      </c>
      <c r="J27" s="231"/>
      <c r="K27" s="181">
        <v>20307593</v>
      </c>
      <c r="L27" s="231"/>
      <c r="M27" s="185">
        <v>56366798</v>
      </c>
    </row>
    <row r="28" spans="1:13" ht="14.1" customHeight="1">
      <c r="A28" s="24" t="s">
        <v>289</v>
      </c>
      <c r="B28" s="17"/>
      <c r="C28" s="24"/>
      <c r="D28" s="24"/>
      <c r="E28" s="280">
        <v>13.1</v>
      </c>
      <c r="F28" s="16"/>
      <c r="G28" s="181">
        <v>38717006</v>
      </c>
      <c r="H28" s="231"/>
      <c r="I28" s="66">
        <v>0</v>
      </c>
      <c r="J28" s="231"/>
      <c r="K28" s="181">
        <v>20000000</v>
      </c>
      <c r="L28" s="231"/>
      <c r="M28" s="185">
        <v>0</v>
      </c>
    </row>
    <row r="29" spans="1:13" ht="14.1" customHeight="1">
      <c r="A29" s="24" t="s">
        <v>251</v>
      </c>
      <c r="B29" s="17"/>
      <c r="C29" s="24"/>
      <c r="D29" s="24"/>
      <c r="E29" s="280">
        <v>13.2</v>
      </c>
      <c r="F29" s="16"/>
      <c r="G29" s="20">
        <v>661387</v>
      </c>
      <c r="H29" s="231"/>
      <c r="I29" s="66">
        <v>0</v>
      </c>
      <c r="J29" s="231"/>
      <c r="K29" s="181">
        <v>96899381</v>
      </c>
      <c r="L29" s="231"/>
      <c r="M29" s="185">
        <v>0</v>
      </c>
    </row>
    <row r="30" spans="1:13" ht="14.1" customHeight="1">
      <c r="A30" s="24" t="s">
        <v>27</v>
      </c>
      <c r="B30" s="24"/>
      <c r="C30" s="24"/>
      <c r="D30" s="24"/>
      <c r="E30" s="280"/>
      <c r="F30" s="16"/>
      <c r="G30" s="181">
        <v>-39474762</v>
      </c>
      <c r="H30" s="231"/>
      <c r="I30" s="66">
        <v>-95089629</v>
      </c>
      <c r="J30" s="231"/>
      <c r="K30" s="232">
        <v>0</v>
      </c>
      <c r="L30" s="231"/>
      <c r="M30" s="185">
        <v>0</v>
      </c>
    </row>
    <row r="31" spans="1:13" s="27" customFormat="1" ht="14.1" customHeight="1">
      <c r="A31" s="24" t="s">
        <v>28</v>
      </c>
      <c r="B31" s="26"/>
      <c r="C31" s="24"/>
      <c r="D31" s="24"/>
      <c r="E31" s="16"/>
      <c r="F31" s="16"/>
      <c r="G31" s="181">
        <v>-52353530</v>
      </c>
      <c r="H31" s="231"/>
      <c r="I31" s="66">
        <v>-57047372</v>
      </c>
      <c r="J31" s="231"/>
      <c r="K31" s="232">
        <v>-22085413</v>
      </c>
      <c r="L31" s="231"/>
      <c r="M31" s="185">
        <v>-13855222</v>
      </c>
    </row>
    <row r="32" spans="1:13" s="27" customFormat="1" ht="14.1" customHeight="1">
      <c r="A32" s="24" t="s">
        <v>73</v>
      </c>
      <c r="B32" s="26"/>
      <c r="C32" s="24"/>
      <c r="D32" s="24"/>
      <c r="E32" s="16"/>
      <c r="F32" s="16"/>
      <c r="G32" s="181">
        <v>-9222880</v>
      </c>
      <c r="H32" s="231"/>
      <c r="I32" s="66">
        <v>-12213781</v>
      </c>
      <c r="J32" s="231"/>
      <c r="K32" s="232">
        <v>-5382480</v>
      </c>
      <c r="L32" s="231"/>
      <c r="M32" s="185">
        <v>-7706840</v>
      </c>
    </row>
    <row r="33" spans="1:13" s="27" customFormat="1" ht="14.1" customHeight="1">
      <c r="A33" s="24" t="s">
        <v>178</v>
      </c>
      <c r="B33" s="24"/>
      <c r="C33" s="24"/>
      <c r="D33" s="24"/>
      <c r="E33" s="242"/>
      <c r="G33" s="233">
        <v>18047484</v>
      </c>
      <c r="H33" s="231"/>
      <c r="I33" s="175">
        <v>21420268</v>
      </c>
      <c r="J33" s="231"/>
      <c r="K33" s="233">
        <v>0</v>
      </c>
      <c r="L33" s="236"/>
      <c r="M33" s="175">
        <v>0</v>
      </c>
    </row>
    <row r="34" spans="1:13" s="27" customFormat="1" ht="6" customHeight="1">
      <c r="A34" s="26"/>
      <c r="B34" s="26"/>
      <c r="C34" s="24"/>
      <c r="D34" s="24"/>
      <c r="E34" s="16"/>
      <c r="F34" s="16"/>
      <c r="G34" s="68"/>
      <c r="H34" s="68"/>
      <c r="I34" s="68"/>
      <c r="J34" s="68"/>
      <c r="K34" s="68"/>
      <c r="L34" s="68"/>
      <c r="M34" s="68"/>
    </row>
    <row r="35" spans="1:13" s="27" customFormat="1" ht="14.1" customHeight="1">
      <c r="A35" s="26" t="s">
        <v>292</v>
      </c>
      <c r="E35" s="70"/>
      <c r="G35" s="68">
        <f>SUM(G26:G34)</f>
        <v>30770167</v>
      </c>
      <c r="H35" s="187"/>
      <c r="I35" s="68">
        <f>SUM(I26:I34)</f>
        <v>-10878553</v>
      </c>
      <c r="J35" s="187"/>
      <c r="K35" s="68">
        <f>SUM(K26:K33)</f>
        <v>109739081</v>
      </c>
      <c r="L35" s="187"/>
      <c r="M35" s="68">
        <f>SUM(M26:M33)</f>
        <v>34804736</v>
      </c>
    </row>
    <row r="36" spans="1:13" ht="14.1" customHeight="1">
      <c r="A36" s="24" t="s">
        <v>270</v>
      </c>
      <c r="E36" s="70"/>
      <c r="F36" s="27"/>
      <c r="G36" s="182">
        <v>231714</v>
      </c>
      <c r="H36" s="231"/>
      <c r="I36" s="175">
        <v>-2919157</v>
      </c>
      <c r="J36" s="235"/>
      <c r="K36" s="175">
        <v>0</v>
      </c>
      <c r="L36" s="236"/>
      <c r="M36" s="175">
        <v>-3130092</v>
      </c>
    </row>
    <row r="37" spans="1:13" ht="6" customHeight="1">
      <c r="A37" s="24"/>
      <c r="E37" s="70"/>
      <c r="F37" s="27"/>
      <c r="G37" s="66"/>
      <c r="H37" s="68"/>
      <c r="I37" s="66"/>
      <c r="J37" s="68"/>
      <c r="K37" s="66"/>
      <c r="L37" s="68"/>
      <c r="M37" s="66"/>
    </row>
    <row r="38" spans="1:13" ht="14.1" customHeight="1">
      <c r="A38" s="26" t="s">
        <v>293</v>
      </c>
      <c r="E38" s="70"/>
      <c r="F38" s="27"/>
      <c r="G38" s="66"/>
      <c r="H38" s="68"/>
      <c r="I38" s="66"/>
      <c r="J38" s="68"/>
      <c r="K38" s="66"/>
      <c r="L38" s="68"/>
      <c r="M38" s="66"/>
    </row>
    <row r="39" spans="1:13" ht="14.1" customHeight="1">
      <c r="B39" s="26" t="s">
        <v>188</v>
      </c>
      <c r="E39" s="70"/>
      <c r="F39" s="27"/>
      <c r="G39" s="68">
        <f>SUM(G35:G37)</f>
        <v>31001881</v>
      </c>
      <c r="H39" s="68"/>
      <c r="I39" s="68">
        <f>SUM(I35:I37)</f>
        <v>-13797710</v>
      </c>
      <c r="J39" s="68"/>
      <c r="K39" s="68">
        <f>SUM(K35:K37)</f>
        <v>109739081</v>
      </c>
      <c r="L39" s="68"/>
      <c r="M39" s="68">
        <f>SUM(M35:M37)</f>
        <v>31674644</v>
      </c>
    </row>
    <row r="40" spans="1:13" ht="14.1" customHeight="1">
      <c r="A40" s="24" t="s">
        <v>260</v>
      </c>
      <c r="E40" s="5"/>
      <c r="G40" s="5"/>
      <c r="H40" s="5"/>
      <c r="I40" s="5"/>
      <c r="J40" s="5"/>
      <c r="K40" s="5"/>
      <c r="L40" s="5"/>
      <c r="M40" s="5"/>
    </row>
    <row r="41" spans="1:13" ht="14.1" customHeight="1">
      <c r="A41" s="24"/>
      <c r="B41" s="5" t="s">
        <v>235</v>
      </c>
      <c r="E41" s="242"/>
      <c r="F41" s="27"/>
      <c r="G41" s="69">
        <v>0</v>
      </c>
      <c r="H41" s="68"/>
      <c r="I41" s="69">
        <v>6962319</v>
      </c>
      <c r="J41" s="68"/>
      <c r="K41" s="69">
        <v>0</v>
      </c>
      <c r="L41" s="68"/>
      <c r="M41" s="69">
        <v>0</v>
      </c>
    </row>
    <row r="42" spans="1:13" ht="6" customHeight="1">
      <c r="A42" s="24"/>
      <c r="E42" s="70"/>
      <c r="F42" s="27"/>
      <c r="G42" s="68"/>
      <c r="H42" s="68"/>
      <c r="I42" s="68"/>
      <c r="J42" s="68"/>
      <c r="K42" s="68"/>
      <c r="L42" s="68"/>
      <c r="M42" s="68"/>
    </row>
    <row r="43" spans="1:13" ht="14.1" customHeight="1">
      <c r="A43" s="26" t="s">
        <v>294</v>
      </c>
      <c r="E43" s="70"/>
      <c r="F43" s="27"/>
      <c r="G43" s="68">
        <f>SUM(G39:G41)</f>
        <v>31001881</v>
      </c>
      <c r="H43" s="68"/>
      <c r="I43" s="68">
        <f>SUM(I39:I41)</f>
        <v>-6835391</v>
      </c>
      <c r="J43" s="68"/>
      <c r="K43" s="68">
        <f>SUM(K39:K41)</f>
        <v>109739081</v>
      </c>
      <c r="L43" s="68"/>
      <c r="M43" s="68">
        <f>SUM(M39:M41)</f>
        <v>31674644</v>
      </c>
    </row>
    <row r="44" spans="1:13" ht="10.15" customHeight="1">
      <c r="A44" s="26"/>
      <c r="E44" s="70"/>
      <c r="F44" s="27"/>
      <c r="G44" s="68"/>
      <c r="H44" s="68"/>
      <c r="I44" s="68"/>
      <c r="J44" s="68"/>
      <c r="K44" s="68"/>
      <c r="L44" s="68"/>
      <c r="M44" s="68"/>
    </row>
    <row r="45" spans="1:13" ht="14.1" customHeight="1">
      <c r="A45" s="26" t="s">
        <v>303</v>
      </c>
      <c r="B45" s="24"/>
      <c r="C45" s="24"/>
      <c r="D45" s="24"/>
      <c r="E45" s="16"/>
      <c r="F45" s="16"/>
      <c r="G45" s="66"/>
      <c r="H45" s="68"/>
      <c r="I45" s="66"/>
      <c r="J45" s="68"/>
      <c r="K45" s="66"/>
      <c r="L45" s="68"/>
      <c r="M45" s="66"/>
    </row>
    <row r="46" spans="1:13" ht="14.1" customHeight="1">
      <c r="A46" s="194" t="s">
        <v>162</v>
      </c>
      <c r="B46" s="194"/>
      <c r="C46" s="24"/>
      <c r="D46" s="24"/>
      <c r="E46" s="16"/>
      <c r="F46" s="16"/>
      <c r="G46" s="66"/>
      <c r="H46" s="68"/>
      <c r="I46" s="66"/>
      <c r="J46" s="68"/>
      <c r="K46" s="66"/>
      <c r="L46" s="68"/>
      <c r="M46" s="66"/>
    </row>
    <row r="47" spans="1:13" ht="14.1" customHeight="1">
      <c r="A47" s="24"/>
      <c r="B47" s="24" t="s">
        <v>189</v>
      </c>
      <c r="C47" s="24"/>
      <c r="D47" s="24"/>
      <c r="E47" s="16"/>
      <c r="F47" s="16"/>
      <c r="G47" s="66"/>
      <c r="H47" s="68"/>
      <c r="I47" s="66"/>
      <c r="J47" s="68"/>
      <c r="K47" s="66"/>
      <c r="L47" s="68"/>
      <c r="M47" s="66"/>
    </row>
    <row r="48" spans="1:13" ht="14.1" customHeight="1">
      <c r="A48" s="26"/>
      <c r="B48" s="24" t="s">
        <v>190</v>
      </c>
      <c r="C48" s="24"/>
      <c r="D48" s="24"/>
      <c r="E48" s="16"/>
      <c r="F48" s="16"/>
      <c r="G48" s="66"/>
      <c r="H48" s="68"/>
      <c r="I48" s="66"/>
      <c r="J48" s="68"/>
      <c r="K48" s="66"/>
      <c r="L48" s="68"/>
      <c r="M48" s="66"/>
    </row>
    <row r="49" spans="1:13" ht="14.1" customHeight="1">
      <c r="A49" s="26"/>
      <c r="B49" s="24"/>
      <c r="C49" s="24" t="s">
        <v>191</v>
      </c>
      <c r="D49" s="24"/>
      <c r="E49" s="16"/>
      <c r="F49" s="16"/>
      <c r="G49" s="66">
        <v>0</v>
      </c>
      <c r="H49" s="68"/>
      <c r="I49" s="66">
        <v>-952726</v>
      </c>
      <c r="J49" s="68"/>
      <c r="K49" s="66">
        <v>0</v>
      </c>
      <c r="L49" s="68"/>
      <c r="M49" s="66">
        <v>-952726</v>
      </c>
    </row>
    <row r="50" spans="1:13" ht="14.1" customHeight="1">
      <c r="A50" s="26"/>
      <c r="B50" s="24" t="s">
        <v>135</v>
      </c>
      <c r="C50" s="24"/>
      <c r="D50" s="24"/>
      <c r="E50" s="16"/>
      <c r="F50" s="16"/>
      <c r="G50" s="66"/>
      <c r="H50" s="68"/>
      <c r="I50" s="66"/>
      <c r="J50" s="68"/>
      <c r="K50" s="66"/>
      <c r="L50" s="68"/>
      <c r="M50" s="66"/>
    </row>
    <row r="51" spans="1:13" ht="14.1" customHeight="1">
      <c r="A51" s="26"/>
      <c r="C51" s="24" t="s">
        <v>88</v>
      </c>
      <c r="D51" s="24"/>
      <c r="E51" s="16"/>
      <c r="F51" s="16"/>
      <c r="G51" s="66"/>
      <c r="H51" s="68"/>
      <c r="I51" s="66"/>
      <c r="J51" s="68"/>
      <c r="K51" s="66"/>
      <c r="L51" s="68"/>
      <c r="M51" s="66"/>
    </row>
    <row r="52" spans="1:13" ht="14.1" customHeight="1">
      <c r="A52" s="26"/>
      <c r="B52" s="24"/>
      <c r="C52" s="24" t="s">
        <v>261</v>
      </c>
      <c r="D52" s="24"/>
      <c r="E52" s="16"/>
      <c r="F52" s="16"/>
      <c r="G52" s="66"/>
      <c r="H52" s="68"/>
      <c r="I52" s="66"/>
      <c r="J52" s="68"/>
      <c r="K52" s="66"/>
      <c r="L52" s="68"/>
      <c r="M52" s="66"/>
    </row>
    <row r="53" spans="1:13" ht="14.1" customHeight="1">
      <c r="A53" s="26"/>
      <c r="B53" s="24"/>
      <c r="C53" s="24"/>
      <c r="D53" s="24" t="s">
        <v>262</v>
      </c>
      <c r="E53" s="16"/>
      <c r="F53" s="16"/>
      <c r="G53" s="66"/>
      <c r="H53" s="68"/>
      <c r="I53" s="66"/>
      <c r="J53" s="68"/>
      <c r="K53" s="66"/>
      <c r="L53" s="68"/>
      <c r="M53" s="66"/>
    </row>
    <row r="54" spans="1:13" ht="14.1" customHeight="1">
      <c r="A54" s="26"/>
      <c r="B54" s="24"/>
      <c r="C54" s="24"/>
      <c r="D54" s="24" t="s">
        <v>192</v>
      </c>
      <c r="E54" s="237"/>
      <c r="F54" s="16"/>
      <c r="G54" s="233">
        <v>-24582222</v>
      </c>
      <c r="H54" s="231"/>
      <c r="I54" s="182">
        <v>-3116618</v>
      </c>
      <c r="J54" s="231"/>
      <c r="K54" s="233">
        <v>0</v>
      </c>
      <c r="L54" s="231"/>
      <c r="M54" s="233">
        <v>0</v>
      </c>
    </row>
    <row r="55" spans="1:13" ht="6" customHeight="1">
      <c r="A55" s="24"/>
      <c r="B55" s="24"/>
      <c r="C55" s="24"/>
      <c r="D55" s="24"/>
      <c r="E55" s="16"/>
      <c r="F55" s="16"/>
      <c r="G55" s="68"/>
      <c r="H55" s="68"/>
      <c r="I55" s="68"/>
      <c r="J55" s="68"/>
      <c r="K55" s="68"/>
      <c r="L55" s="68"/>
      <c r="M55" s="68"/>
    </row>
    <row r="56" spans="1:13" ht="14.1" customHeight="1">
      <c r="A56" s="17" t="s">
        <v>295</v>
      </c>
      <c r="B56" s="24"/>
      <c r="C56" s="24"/>
      <c r="D56" s="24"/>
      <c r="E56" s="16"/>
      <c r="F56" s="16"/>
      <c r="G56" s="68"/>
      <c r="H56" s="68"/>
      <c r="I56" s="68"/>
      <c r="J56" s="68"/>
      <c r="K56" s="68"/>
      <c r="L56" s="68"/>
      <c r="M56" s="68"/>
    </row>
    <row r="57" spans="1:13" ht="14.1" customHeight="1">
      <c r="B57" s="5" t="s">
        <v>163</v>
      </c>
      <c r="C57" s="24"/>
      <c r="D57" s="24"/>
      <c r="E57" s="16"/>
      <c r="F57" s="16"/>
      <c r="G57" s="68">
        <f>G39+SUM(G49:G54)</f>
        <v>6419659</v>
      </c>
      <c r="H57" s="68"/>
      <c r="I57" s="68">
        <f>I39+SUM(I48:I54)</f>
        <v>-17867054</v>
      </c>
      <c r="J57" s="68"/>
      <c r="K57" s="68">
        <f>K39+SUM(K49:K54)</f>
        <v>109739081</v>
      </c>
      <c r="L57" s="68"/>
      <c r="M57" s="68">
        <f>M39+SUM(M48:M54)</f>
        <v>30721918</v>
      </c>
    </row>
    <row r="58" spans="1:13" ht="14.1" customHeight="1">
      <c r="A58" s="198" t="s">
        <v>182</v>
      </c>
      <c r="B58" s="71"/>
      <c r="C58" s="24"/>
      <c r="D58" s="24"/>
      <c r="E58" s="212"/>
      <c r="F58" s="16"/>
      <c r="G58" s="69">
        <v>0</v>
      </c>
      <c r="H58" s="68"/>
      <c r="I58" s="69">
        <v>-383614</v>
      </c>
      <c r="J58" s="68"/>
      <c r="K58" s="69">
        <v>0</v>
      </c>
      <c r="L58" s="68"/>
      <c r="M58" s="69">
        <v>0</v>
      </c>
    </row>
    <row r="59" spans="1:13" ht="6" customHeight="1">
      <c r="A59" s="198"/>
      <c r="B59" s="71"/>
      <c r="C59" s="24"/>
      <c r="D59" s="24"/>
      <c r="E59" s="212"/>
      <c r="F59" s="16"/>
      <c r="G59" s="68"/>
      <c r="H59" s="68"/>
      <c r="I59" s="68"/>
      <c r="J59" s="68"/>
      <c r="K59" s="68"/>
      <c r="L59" s="68"/>
      <c r="M59" s="68"/>
    </row>
    <row r="60" spans="1:13" ht="14.1" customHeight="1">
      <c r="A60" s="17" t="s">
        <v>259</v>
      </c>
      <c r="B60" s="24"/>
      <c r="C60" s="24"/>
      <c r="D60" s="24"/>
      <c r="E60" s="16"/>
      <c r="F60" s="16"/>
      <c r="G60" s="68"/>
      <c r="H60" s="68"/>
      <c r="I60" s="68"/>
      <c r="J60" s="68"/>
      <c r="K60" s="68"/>
      <c r="L60" s="68"/>
      <c r="M60" s="68"/>
    </row>
    <row r="61" spans="1:13" ht="14.1" customHeight="1">
      <c r="B61" s="5" t="s">
        <v>181</v>
      </c>
      <c r="C61" s="24"/>
      <c r="D61" s="24"/>
      <c r="E61" s="212"/>
      <c r="F61" s="16"/>
      <c r="G61" s="69">
        <f>G41+G58</f>
        <v>0</v>
      </c>
      <c r="H61" s="68"/>
      <c r="I61" s="69">
        <f>I41+I58</f>
        <v>6578705</v>
      </c>
      <c r="J61" s="68"/>
      <c r="K61" s="69">
        <f>K41+K58</f>
        <v>0</v>
      </c>
      <c r="L61" s="68"/>
      <c r="M61" s="69">
        <f>M41+M58</f>
        <v>0</v>
      </c>
    </row>
    <row r="62" spans="1:13" ht="6" customHeight="1">
      <c r="B62" s="71"/>
      <c r="C62" s="24"/>
      <c r="D62" s="24"/>
      <c r="E62" s="16"/>
      <c r="F62" s="16"/>
      <c r="G62" s="68"/>
      <c r="H62" s="68"/>
      <c r="I62" s="68"/>
      <c r="J62" s="68"/>
      <c r="K62" s="68"/>
      <c r="L62" s="68"/>
      <c r="M62" s="68"/>
    </row>
    <row r="63" spans="1:13" ht="14.1" customHeight="1">
      <c r="A63" s="65" t="s">
        <v>296</v>
      </c>
      <c r="B63" s="26"/>
      <c r="C63" s="24"/>
      <c r="D63" s="24"/>
      <c r="E63" s="16"/>
      <c r="F63" s="16"/>
    </row>
    <row r="64" spans="1:13" ht="14.1" customHeight="1" thickBot="1">
      <c r="B64" s="71" t="s">
        <v>153</v>
      </c>
      <c r="C64" s="24"/>
      <c r="D64" s="24"/>
      <c r="E64" s="16"/>
      <c r="F64" s="16"/>
      <c r="G64" s="72">
        <f>G57+G61</f>
        <v>6419659</v>
      </c>
      <c r="H64" s="68"/>
      <c r="I64" s="72">
        <f>I57+I61</f>
        <v>-11288349</v>
      </c>
      <c r="J64" s="68"/>
      <c r="K64" s="72">
        <f>K57+K61</f>
        <v>109739081</v>
      </c>
      <c r="L64" s="68"/>
      <c r="M64" s="72">
        <f>M57+M61</f>
        <v>30721918</v>
      </c>
    </row>
    <row r="65" spans="1:13" ht="14.1" customHeight="1" thickTop="1">
      <c r="B65" s="71"/>
      <c r="C65" s="24"/>
      <c r="D65" s="24"/>
      <c r="E65" s="16"/>
      <c r="F65" s="16"/>
      <c r="G65" s="68"/>
      <c r="H65" s="68"/>
      <c r="I65" s="68"/>
      <c r="J65" s="68"/>
      <c r="K65" s="68"/>
      <c r="L65" s="68"/>
      <c r="M65" s="68"/>
    </row>
    <row r="66" spans="1:13" ht="14.1" customHeight="1">
      <c r="B66" s="71"/>
      <c r="C66" s="24"/>
      <c r="D66" s="24"/>
      <c r="E66" s="16"/>
      <c r="F66" s="16"/>
      <c r="G66" s="68"/>
      <c r="H66" s="68"/>
      <c r="I66" s="68"/>
      <c r="J66" s="68"/>
      <c r="K66" s="68"/>
      <c r="L66" s="68"/>
      <c r="M66" s="68"/>
    </row>
    <row r="67" spans="1:13" ht="6.75" customHeight="1">
      <c r="B67" s="71"/>
      <c r="C67" s="24"/>
      <c r="D67" s="24"/>
      <c r="E67" s="16"/>
      <c r="F67" s="16"/>
      <c r="G67" s="68"/>
      <c r="H67" s="68"/>
      <c r="I67" s="68"/>
      <c r="J67" s="68"/>
      <c r="K67" s="68"/>
      <c r="L67" s="68"/>
      <c r="M67" s="68"/>
    </row>
    <row r="68" spans="1:13" ht="21.95" customHeight="1">
      <c r="A68" s="169" t="s">
        <v>157</v>
      </c>
      <c r="B68" s="6"/>
      <c r="C68" s="7"/>
      <c r="D68" s="7"/>
      <c r="E68" s="8"/>
      <c r="F68" s="8"/>
      <c r="G68" s="69"/>
      <c r="H68" s="69"/>
      <c r="I68" s="69"/>
      <c r="J68" s="69"/>
      <c r="K68" s="69"/>
      <c r="L68" s="69"/>
      <c r="M68" s="69"/>
    </row>
    <row r="69" spans="1:13" ht="16.5" customHeight="1">
      <c r="A69" s="71" t="s">
        <v>39</v>
      </c>
      <c r="B69" s="2"/>
      <c r="C69" s="2"/>
      <c r="D69" s="2"/>
      <c r="E69" s="3"/>
      <c r="F69" s="32"/>
      <c r="G69" s="4"/>
      <c r="H69" s="4"/>
      <c r="I69" s="4"/>
      <c r="J69" s="4"/>
      <c r="K69" s="4"/>
      <c r="L69" s="4"/>
      <c r="M69" s="4"/>
    </row>
    <row r="70" spans="1:13" ht="16.5" customHeight="1">
      <c r="A70" s="1" t="s">
        <v>136</v>
      </c>
      <c r="B70" s="2"/>
      <c r="C70" s="2"/>
      <c r="D70" s="2"/>
      <c r="E70" s="3"/>
      <c r="F70" s="32"/>
      <c r="G70" s="4"/>
      <c r="H70" s="4"/>
      <c r="I70" s="4"/>
      <c r="J70" s="4"/>
      <c r="K70" s="4"/>
      <c r="L70" s="4"/>
      <c r="M70" s="4"/>
    </row>
    <row r="71" spans="1:13" ht="16.5" customHeight="1">
      <c r="A71" s="6" t="str">
        <f>A3</f>
        <v>For the three-month period ended 30 June 2020</v>
      </c>
      <c r="B71" s="7"/>
      <c r="C71" s="7"/>
      <c r="D71" s="7"/>
      <c r="E71" s="8"/>
      <c r="F71" s="39"/>
      <c r="G71" s="9"/>
      <c r="H71" s="9"/>
      <c r="I71" s="9"/>
      <c r="J71" s="9"/>
      <c r="K71" s="9"/>
      <c r="L71" s="9"/>
      <c r="M71" s="9"/>
    </row>
    <row r="72" spans="1:13" ht="16.5" customHeight="1">
      <c r="A72" s="2"/>
      <c r="B72" s="2"/>
      <c r="C72" s="2"/>
      <c r="D72" s="2"/>
      <c r="E72" s="3"/>
      <c r="F72" s="32"/>
      <c r="G72" s="4"/>
      <c r="H72" s="4"/>
      <c r="I72" s="4"/>
      <c r="J72" s="4"/>
      <c r="K72" s="4"/>
      <c r="L72" s="4"/>
      <c r="M72" s="4"/>
    </row>
    <row r="73" spans="1:13" ht="16.5" customHeight="1">
      <c r="A73" s="2"/>
      <c r="B73" s="2"/>
      <c r="C73" s="2"/>
      <c r="D73" s="2"/>
      <c r="E73" s="3"/>
      <c r="F73" s="32"/>
      <c r="G73" s="4"/>
      <c r="H73" s="4"/>
      <c r="I73" s="4"/>
      <c r="J73" s="4"/>
      <c r="K73" s="4"/>
      <c r="L73" s="4"/>
      <c r="M73" s="4"/>
    </row>
    <row r="74" spans="1:13" ht="16.5" customHeight="1">
      <c r="A74" s="2"/>
      <c r="B74" s="2"/>
      <c r="C74" s="2"/>
      <c r="D74" s="2"/>
      <c r="E74" s="3"/>
      <c r="F74" s="32"/>
      <c r="G74" s="295" t="s">
        <v>5</v>
      </c>
      <c r="H74" s="295"/>
      <c r="I74" s="295"/>
      <c r="J74" s="238"/>
      <c r="K74" s="288" t="s">
        <v>96</v>
      </c>
      <c r="L74" s="288"/>
      <c r="M74" s="288"/>
    </row>
    <row r="75" spans="1:13" ht="16.5" customHeight="1">
      <c r="A75" s="2"/>
      <c r="B75" s="2"/>
      <c r="C75" s="2"/>
      <c r="D75" s="2"/>
      <c r="E75" s="3"/>
      <c r="F75" s="34"/>
      <c r="G75" s="287" t="s">
        <v>95</v>
      </c>
      <c r="H75" s="287"/>
      <c r="I75" s="287"/>
      <c r="J75" s="114"/>
      <c r="K75" s="287" t="s">
        <v>95</v>
      </c>
      <c r="L75" s="287"/>
      <c r="M75" s="287"/>
    </row>
    <row r="76" spans="1:13" ht="16.5" customHeight="1">
      <c r="A76" s="2"/>
      <c r="B76" s="2"/>
      <c r="C76" s="2"/>
      <c r="D76" s="2"/>
      <c r="E76" s="3"/>
      <c r="F76" s="34"/>
      <c r="G76" s="188" t="s">
        <v>241</v>
      </c>
      <c r="H76" s="189"/>
      <c r="I76" s="188" t="s">
        <v>241</v>
      </c>
      <c r="J76" s="190"/>
      <c r="K76" s="188" t="s">
        <v>241</v>
      </c>
      <c r="L76" s="189"/>
      <c r="M76" s="188" t="s">
        <v>241</v>
      </c>
    </row>
    <row r="77" spans="1:13" ht="16.5" customHeight="1">
      <c r="A77" s="2"/>
      <c r="B77" s="2"/>
      <c r="C77" s="2"/>
      <c r="D77" s="2"/>
      <c r="E77" s="3"/>
      <c r="F77" s="34"/>
      <c r="G77" s="172" t="s">
        <v>187</v>
      </c>
      <c r="H77" s="12"/>
      <c r="I77" s="172" t="s">
        <v>114</v>
      </c>
      <c r="J77" s="12"/>
      <c r="K77" s="172" t="s">
        <v>187</v>
      </c>
      <c r="L77" s="12"/>
      <c r="M77" s="172" t="s">
        <v>114</v>
      </c>
    </row>
    <row r="78" spans="1:13" ht="16.5" customHeight="1">
      <c r="A78" s="2"/>
      <c r="B78" s="2"/>
      <c r="C78" s="2"/>
      <c r="D78" s="2"/>
      <c r="E78" s="13"/>
      <c r="F78" s="67"/>
      <c r="G78" s="14" t="s">
        <v>38</v>
      </c>
      <c r="H78" s="10"/>
      <c r="I78" s="14" t="s">
        <v>38</v>
      </c>
      <c r="J78" s="10"/>
      <c r="K78" s="14" t="s">
        <v>38</v>
      </c>
      <c r="L78" s="10"/>
      <c r="M78" s="14" t="s">
        <v>38</v>
      </c>
    </row>
    <row r="79" spans="1:13" ht="16.5" customHeight="1">
      <c r="A79" s="2"/>
      <c r="B79" s="2"/>
      <c r="C79" s="2"/>
      <c r="D79" s="2"/>
      <c r="E79" s="13"/>
      <c r="F79" s="67"/>
      <c r="G79" s="15"/>
      <c r="H79" s="10"/>
      <c r="I79" s="15"/>
      <c r="J79" s="10"/>
      <c r="K79" s="15"/>
      <c r="L79" s="10"/>
      <c r="M79" s="15"/>
    </row>
    <row r="80" spans="1:13" ht="16.5" customHeight="1">
      <c r="A80" s="65" t="s">
        <v>297</v>
      </c>
      <c r="B80" s="26"/>
      <c r="C80" s="24"/>
      <c r="D80" s="24"/>
      <c r="E80" s="16"/>
      <c r="F80" s="16"/>
      <c r="G80" s="68"/>
      <c r="H80" s="68"/>
      <c r="I80" s="68"/>
      <c r="J80" s="68"/>
      <c r="K80" s="68"/>
      <c r="L80" s="68"/>
      <c r="M80" s="68"/>
    </row>
    <row r="81" spans="1:13" ht="16.5" customHeight="1">
      <c r="A81" s="264" t="s">
        <v>152</v>
      </c>
      <c r="B81" s="24" t="s">
        <v>43</v>
      </c>
      <c r="C81" s="24"/>
      <c r="D81" s="24"/>
      <c r="E81" s="16"/>
      <c r="F81" s="16"/>
      <c r="G81" s="68"/>
      <c r="H81" s="68"/>
      <c r="I81" s="68"/>
      <c r="J81" s="68"/>
      <c r="K81" s="68"/>
      <c r="L81" s="68"/>
      <c r="M81" s="68"/>
    </row>
    <row r="82" spans="1:13" ht="16.5" customHeight="1">
      <c r="A82" s="265" t="s">
        <v>193</v>
      </c>
      <c r="B82" s="24"/>
      <c r="C82" s="194" t="s">
        <v>162</v>
      </c>
      <c r="D82" s="24"/>
      <c r="E82" s="16"/>
      <c r="F82" s="16"/>
      <c r="G82" s="68">
        <v>31001881</v>
      </c>
      <c r="H82" s="68"/>
      <c r="I82" s="68">
        <v>-13797710</v>
      </c>
      <c r="J82" s="68"/>
      <c r="K82" s="66">
        <v>109739081</v>
      </c>
      <c r="L82" s="68"/>
      <c r="M82" s="68">
        <v>31674644</v>
      </c>
    </row>
    <row r="83" spans="1:13" ht="16.5" customHeight="1">
      <c r="A83" s="195"/>
      <c r="B83" s="24"/>
      <c r="C83" s="194" t="s">
        <v>182</v>
      </c>
      <c r="D83" s="24"/>
      <c r="E83" s="16"/>
      <c r="F83" s="16"/>
      <c r="G83" s="69">
        <v>0</v>
      </c>
      <c r="H83" s="68"/>
      <c r="I83" s="69">
        <v>3589408</v>
      </c>
      <c r="J83" s="68"/>
      <c r="K83" s="69">
        <v>0</v>
      </c>
      <c r="L83" s="68"/>
      <c r="M83" s="240">
        <v>0</v>
      </c>
    </row>
    <row r="84" spans="1:13" ht="16.5" customHeight="1">
      <c r="A84" s="195"/>
      <c r="B84" s="24"/>
      <c r="C84" s="194"/>
      <c r="D84" s="24"/>
      <c r="E84" s="16"/>
      <c r="F84" s="16"/>
      <c r="G84" s="68"/>
      <c r="H84" s="68"/>
      <c r="I84" s="68"/>
      <c r="J84" s="68"/>
      <c r="K84" s="68"/>
      <c r="L84" s="68"/>
      <c r="M84" s="68"/>
    </row>
    <row r="85" spans="1:13" ht="16.5" customHeight="1">
      <c r="A85" s="195"/>
      <c r="B85" s="24" t="s">
        <v>298</v>
      </c>
      <c r="C85" s="194"/>
      <c r="D85" s="24"/>
      <c r="E85" s="16"/>
      <c r="F85" s="16"/>
      <c r="G85" s="68">
        <f>SUM(G82:G83)</f>
        <v>31001881</v>
      </c>
      <c r="H85" s="68"/>
      <c r="I85" s="68">
        <f>SUM(I82:I83)</f>
        <v>-10208302</v>
      </c>
      <c r="J85" s="68"/>
      <c r="K85" s="68">
        <f>SUM(K82:K83)</f>
        <v>109739081</v>
      </c>
      <c r="L85" s="68"/>
      <c r="M85" s="68">
        <f>SUM(M82:M83)</f>
        <v>31674644</v>
      </c>
    </row>
    <row r="86" spans="1:13" ht="16.5" customHeight="1">
      <c r="A86" s="195"/>
      <c r="B86" s="24" t="s">
        <v>32</v>
      </c>
      <c r="C86" s="24"/>
      <c r="D86" s="24"/>
      <c r="E86" s="16"/>
      <c r="F86" s="16"/>
      <c r="G86" s="180">
        <v>0</v>
      </c>
      <c r="H86" s="239"/>
      <c r="I86" s="182">
        <v>3372911</v>
      </c>
      <c r="J86" s="231"/>
      <c r="K86" s="175">
        <v>0</v>
      </c>
      <c r="L86" s="20"/>
      <c r="M86" s="175">
        <v>0</v>
      </c>
    </row>
    <row r="87" spans="1:13" ht="16.5" customHeight="1">
      <c r="A87" s="195"/>
      <c r="B87" s="24"/>
      <c r="C87" s="194"/>
      <c r="D87" s="24"/>
      <c r="E87" s="16"/>
      <c r="F87" s="16"/>
      <c r="G87" s="68"/>
      <c r="H87" s="68"/>
      <c r="I87" s="68"/>
      <c r="J87" s="68"/>
      <c r="K87" s="68"/>
      <c r="L87" s="68"/>
      <c r="M87" s="68"/>
    </row>
    <row r="88" spans="1:13" ht="16.5" customHeight="1" thickBot="1">
      <c r="A88" s="195"/>
      <c r="B88" s="24"/>
      <c r="C88" s="194"/>
      <c r="D88" s="24"/>
      <c r="E88" s="16"/>
      <c r="F88" s="16"/>
      <c r="G88" s="72">
        <f>SUM(G85:G86)</f>
        <v>31001881</v>
      </c>
      <c r="H88" s="68"/>
      <c r="I88" s="72">
        <f>SUM(I85:I86)</f>
        <v>-6835391</v>
      </c>
      <c r="J88" s="68"/>
      <c r="K88" s="72">
        <f>SUM(K85:K86)</f>
        <v>109739081</v>
      </c>
      <c r="L88" s="68"/>
      <c r="M88" s="72">
        <f>SUM(M85:M86)</f>
        <v>31674644</v>
      </c>
    </row>
    <row r="89" spans="1:13" ht="16.5" customHeight="1" thickTop="1">
      <c r="A89" s="195"/>
      <c r="B89" s="24"/>
      <c r="C89" s="194"/>
      <c r="D89" s="24"/>
      <c r="E89" s="16"/>
      <c r="F89" s="16"/>
      <c r="G89" s="68"/>
      <c r="H89" s="68"/>
      <c r="I89" s="68"/>
      <c r="J89" s="68"/>
      <c r="K89" s="68"/>
      <c r="L89" s="68"/>
      <c r="M89" s="68"/>
    </row>
    <row r="90" spans="1:13" ht="16.5" customHeight="1">
      <c r="A90" s="65" t="s">
        <v>296</v>
      </c>
      <c r="B90" s="24"/>
      <c r="C90" s="24"/>
      <c r="D90" s="24"/>
      <c r="E90" s="16"/>
      <c r="F90" s="16"/>
      <c r="G90" s="68"/>
      <c r="H90" s="68"/>
      <c r="I90" s="68"/>
      <c r="J90" s="68"/>
      <c r="K90" s="68"/>
      <c r="L90" s="68"/>
      <c r="M90" s="68"/>
    </row>
    <row r="91" spans="1:13" ht="16.5" customHeight="1">
      <c r="A91" s="65"/>
      <c r="B91" s="26" t="s">
        <v>82</v>
      </c>
      <c r="C91" s="24"/>
      <c r="D91" s="24"/>
      <c r="E91" s="16"/>
      <c r="F91" s="16"/>
      <c r="G91" s="68"/>
      <c r="H91" s="68"/>
    </row>
    <row r="92" spans="1:13" ht="16.5" customHeight="1">
      <c r="A92" s="65"/>
      <c r="B92" s="24" t="s">
        <v>43</v>
      </c>
      <c r="C92" s="24"/>
      <c r="D92" s="24"/>
      <c r="E92" s="16"/>
      <c r="F92" s="16"/>
      <c r="G92" s="68"/>
      <c r="H92" s="68"/>
      <c r="I92" s="68"/>
      <c r="J92" s="68"/>
      <c r="K92" s="68"/>
      <c r="L92" s="68"/>
      <c r="M92" s="68"/>
    </row>
    <row r="93" spans="1:13" ht="16.5" customHeight="1">
      <c r="A93" s="195" t="s">
        <v>154</v>
      </c>
      <c r="B93" s="24"/>
      <c r="C93" s="194" t="s">
        <v>162</v>
      </c>
      <c r="D93" s="24"/>
      <c r="E93" s="16"/>
      <c r="F93" s="16"/>
      <c r="G93" s="68">
        <v>6419659</v>
      </c>
      <c r="H93" s="68"/>
      <c r="I93" s="68">
        <v>-17867054</v>
      </c>
      <c r="J93" s="68"/>
      <c r="K93" s="68">
        <v>109739081</v>
      </c>
      <c r="L93" s="68"/>
      <c r="M93" s="68">
        <v>30721918</v>
      </c>
    </row>
    <row r="94" spans="1:13" ht="16.5" customHeight="1">
      <c r="A94" s="195" t="s">
        <v>155</v>
      </c>
      <c r="B94" s="24"/>
      <c r="C94" s="194" t="s">
        <v>182</v>
      </c>
      <c r="D94" s="24"/>
      <c r="E94" s="16"/>
      <c r="F94" s="16"/>
      <c r="G94" s="69">
        <v>0</v>
      </c>
      <c r="H94" s="68"/>
      <c r="I94" s="69">
        <v>3435024</v>
      </c>
      <c r="J94" s="68"/>
      <c r="K94" s="69">
        <v>0</v>
      </c>
      <c r="L94" s="68"/>
      <c r="M94" s="69">
        <v>0</v>
      </c>
    </row>
    <row r="95" spans="1:13" ht="16.5" customHeight="1">
      <c r="A95" s="65"/>
      <c r="B95" s="26"/>
      <c r="C95" s="24"/>
      <c r="D95" s="24"/>
      <c r="E95" s="16"/>
      <c r="F95" s="16"/>
      <c r="G95" s="68"/>
      <c r="H95" s="68"/>
      <c r="I95" s="68"/>
      <c r="J95" s="68"/>
      <c r="K95" s="68"/>
      <c r="L95" s="68"/>
      <c r="M95" s="68"/>
    </row>
    <row r="96" spans="1:13" ht="16.5" customHeight="1">
      <c r="A96" s="65"/>
      <c r="B96" s="24" t="s">
        <v>299</v>
      </c>
      <c r="C96" s="24"/>
      <c r="D96" s="24"/>
      <c r="E96" s="16"/>
      <c r="F96" s="16"/>
    </row>
    <row r="97" spans="1:13" ht="16.5" customHeight="1">
      <c r="A97" s="65"/>
      <c r="B97" s="26"/>
      <c r="C97" s="24" t="s">
        <v>164</v>
      </c>
      <c r="D97" s="24"/>
      <c r="E97" s="16"/>
      <c r="F97" s="16"/>
      <c r="G97" s="68">
        <f>SUM(G93:G94)</f>
        <v>6419659</v>
      </c>
      <c r="H97" s="68"/>
      <c r="I97" s="68">
        <f>SUM(I93:I94)</f>
        <v>-14432030</v>
      </c>
      <c r="J97" s="68"/>
      <c r="K97" s="68">
        <f>SUM(K93:K94)</f>
        <v>109739081</v>
      </c>
      <c r="L97" s="68"/>
      <c r="M97" s="68">
        <f>SUM(M93:M94)</f>
        <v>30721918</v>
      </c>
    </row>
    <row r="98" spans="1:13" ht="16.5" customHeight="1">
      <c r="A98" s="65"/>
      <c r="B98" s="24" t="s">
        <v>32</v>
      </c>
      <c r="C98" s="24"/>
      <c r="D98" s="24"/>
      <c r="E98" s="16"/>
      <c r="F98" s="16"/>
      <c r="G98" s="69">
        <v>0</v>
      </c>
      <c r="H98" s="181"/>
      <c r="I98" s="182">
        <v>3143681</v>
      </c>
      <c r="J98" s="181"/>
      <c r="K98" s="175">
        <v>0</v>
      </c>
      <c r="L98" s="20"/>
      <c r="M98" s="175">
        <v>0</v>
      </c>
    </row>
    <row r="99" spans="1:13" ht="16.5" customHeight="1">
      <c r="A99" s="65"/>
      <c r="B99" s="26"/>
      <c r="C99" s="24"/>
      <c r="D99" s="24"/>
      <c r="E99" s="16"/>
      <c r="F99" s="16"/>
      <c r="G99" s="68"/>
      <c r="H99" s="68"/>
      <c r="I99" s="68"/>
      <c r="J99" s="68"/>
      <c r="K99" s="68"/>
      <c r="L99" s="68"/>
      <c r="M99" s="68"/>
    </row>
    <row r="100" spans="1:13" ht="16.5" customHeight="1" thickBot="1">
      <c r="A100" s="65"/>
      <c r="B100" s="26"/>
      <c r="C100" s="24"/>
      <c r="D100" s="24"/>
      <c r="E100" s="16"/>
      <c r="F100" s="16"/>
      <c r="G100" s="72">
        <f>SUM(G97:G98)</f>
        <v>6419659</v>
      </c>
      <c r="H100" s="68"/>
      <c r="I100" s="72">
        <f>SUM(I97:I98)</f>
        <v>-11288349</v>
      </c>
      <c r="J100" s="68"/>
      <c r="K100" s="72">
        <f>SUM(K97:K98)</f>
        <v>109739081</v>
      </c>
      <c r="L100" s="68"/>
      <c r="M100" s="72">
        <f>SUM(M97:M98)</f>
        <v>30721918</v>
      </c>
    </row>
    <row r="101" spans="1:13" ht="16.5" customHeight="1" thickTop="1">
      <c r="A101" s="26" t="s">
        <v>300</v>
      </c>
      <c r="B101" s="26"/>
      <c r="C101" s="24"/>
      <c r="D101" s="24"/>
      <c r="E101" s="16"/>
      <c r="F101" s="16"/>
      <c r="G101" s="68"/>
      <c r="H101" s="68"/>
      <c r="I101" s="68"/>
      <c r="J101" s="68"/>
      <c r="K101" s="68"/>
      <c r="L101" s="68"/>
      <c r="M101" s="68"/>
    </row>
    <row r="102" spans="1:13" ht="15" customHeight="1">
      <c r="A102" s="24"/>
      <c r="B102" s="24"/>
      <c r="C102" s="24"/>
      <c r="D102" s="24"/>
      <c r="E102" s="16"/>
      <c r="F102" s="16"/>
      <c r="G102" s="68"/>
      <c r="H102" s="68"/>
      <c r="I102" s="68"/>
      <c r="J102" s="68"/>
      <c r="K102" s="68"/>
      <c r="L102" s="68"/>
      <c r="M102" s="68"/>
    </row>
    <row r="103" spans="1:13" ht="16.5" customHeight="1">
      <c r="B103" s="24" t="s">
        <v>268</v>
      </c>
      <c r="E103" s="70"/>
      <c r="F103" s="27"/>
      <c r="G103" s="5"/>
      <c r="H103" s="5"/>
      <c r="I103" s="5"/>
      <c r="J103" s="5"/>
      <c r="K103" s="5"/>
      <c r="L103" s="5"/>
      <c r="M103" s="5"/>
    </row>
    <row r="104" spans="1:13" ht="16.5" customHeight="1" thickBot="1">
      <c r="B104" s="24"/>
      <c r="C104" s="194" t="s">
        <v>162</v>
      </c>
      <c r="E104" s="70"/>
      <c r="F104" s="27"/>
      <c r="G104" s="278">
        <v>7.3999999999999996E-2</v>
      </c>
      <c r="H104" s="281"/>
      <c r="I104" s="278">
        <v>-3.3000000000000002E-2</v>
      </c>
      <c r="J104" s="281"/>
      <c r="K104" s="278">
        <v>0.26100000000000001</v>
      </c>
      <c r="L104" s="281"/>
      <c r="M104" s="278">
        <v>6.8000000000000005E-2</v>
      </c>
    </row>
    <row r="105" spans="1:13" ht="16.5" customHeight="1" thickTop="1">
      <c r="B105" s="24"/>
      <c r="C105" s="194"/>
      <c r="E105" s="70"/>
      <c r="F105" s="27"/>
      <c r="G105" s="279"/>
      <c r="H105" s="281"/>
      <c r="I105" s="279"/>
      <c r="J105" s="281"/>
      <c r="K105" s="279"/>
      <c r="L105" s="281"/>
      <c r="M105" s="279"/>
    </row>
    <row r="106" spans="1:13" ht="16.5" customHeight="1" thickBot="1">
      <c r="B106" s="24"/>
      <c r="C106" s="194" t="s">
        <v>182</v>
      </c>
      <c r="E106" s="70"/>
      <c r="F106" s="27"/>
      <c r="G106" s="278">
        <v>0</v>
      </c>
      <c r="H106" s="281"/>
      <c r="I106" s="278">
        <v>8.9999999999999993E-3</v>
      </c>
      <c r="J106" s="281"/>
      <c r="K106" s="278" t="s">
        <v>246</v>
      </c>
      <c r="L106" s="281"/>
      <c r="M106" s="283">
        <v>0</v>
      </c>
    </row>
    <row r="107" spans="1:13" ht="16.5" customHeight="1" thickTop="1">
      <c r="A107" s="24"/>
      <c r="E107" s="70"/>
      <c r="F107" s="27"/>
      <c r="G107" s="74"/>
      <c r="H107" s="181"/>
      <c r="I107" s="74"/>
      <c r="J107" s="181"/>
      <c r="K107" s="74"/>
      <c r="L107" s="181"/>
      <c r="M107" s="74"/>
    </row>
    <row r="108" spans="1:13" ht="16.5" customHeight="1">
      <c r="A108" s="24"/>
      <c r="E108" s="70"/>
      <c r="F108" s="27"/>
      <c r="G108" s="74"/>
      <c r="H108" s="73"/>
      <c r="I108" s="74"/>
      <c r="J108" s="73"/>
      <c r="K108" s="74"/>
      <c r="L108" s="73"/>
      <c r="M108" s="74"/>
    </row>
    <row r="109" spans="1:13" ht="16.5" customHeight="1">
      <c r="A109" s="24"/>
      <c r="E109" s="70"/>
      <c r="F109" s="27"/>
      <c r="G109" s="74"/>
      <c r="H109" s="73"/>
      <c r="I109" s="74"/>
      <c r="J109" s="73"/>
      <c r="K109" s="74"/>
      <c r="L109" s="73"/>
      <c r="M109" s="74"/>
    </row>
    <row r="110" spans="1:13" ht="16.5" customHeight="1">
      <c r="A110" s="24"/>
      <c r="E110" s="70"/>
      <c r="F110" s="27"/>
      <c r="G110" s="74"/>
      <c r="H110" s="73"/>
      <c r="I110" s="74"/>
      <c r="J110" s="73"/>
      <c r="K110" s="74"/>
      <c r="L110" s="73"/>
      <c r="M110" s="74"/>
    </row>
    <row r="111" spans="1:13" ht="16.5" customHeight="1">
      <c r="A111" s="24"/>
      <c r="E111" s="70"/>
      <c r="F111" s="27"/>
      <c r="G111" s="74"/>
      <c r="H111" s="73"/>
      <c r="I111" s="74"/>
      <c r="J111" s="73"/>
      <c r="K111" s="74"/>
      <c r="L111" s="73"/>
      <c r="M111" s="74"/>
    </row>
    <row r="112" spans="1:13" ht="16.5" customHeight="1">
      <c r="A112" s="24"/>
      <c r="E112" s="70"/>
      <c r="F112" s="27"/>
      <c r="G112" s="74"/>
      <c r="H112" s="73"/>
      <c r="I112" s="74"/>
      <c r="J112" s="73"/>
      <c r="K112" s="74"/>
      <c r="L112" s="73"/>
      <c r="M112" s="74"/>
    </row>
    <row r="113" spans="1:13" ht="16.5" customHeight="1">
      <c r="A113" s="24"/>
      <c r="E113" s="70"/>
      <c r="F113" s="27"/>
      <c r="G113" s="74"/>
      <c r="H113" s="73"/>
      <c r="I113" s="74"/>
      <c r="J113" s="73"/>
      <c r="K113" s="74"/>
      <c r="L113" s="73"/>
      <c r="M113" s="74"/>
    </row>
    <row r="114" spans="1:13" ht="16.5" customHeight="1">
      <c r="A114" s="24"/>
      <c r="E114" s="70"/>
      <c r="F114" s="27"/>
      <c r="G114" s="74"/>
      <c r="H114" s="73"/>
      <c r="I114" s="74"/>
      <c r="J114" s="73"/>
      <c r="K114" s="74"/>
      <c r="L114" s="73"/>
      <c r="M114" s="74"/>
    </row>
    <row r="115" spans="1:13" ht="16.5" customHeight="1">
      <c r="A115" s="24"/>
      <c r="E115" s="70"/>
      <c r="F115" s="27"/>
      <c r="G115" s="74"/>
      <c r="H115" s="73"/>
      <c r="I115" s="74"/>
      <c r="J115" s="73"/>
      <c r="K115" s="74"/>
      <c r="L115" s="73"/>
      <c r="M115" s="74"/>
    </row>
    <row r="116" spans="1:13" ht="16.5" customHeight="1">
      <c r="A116" s="24"/>
      <c r="E116" s="70"/>
      <c r="F116" s="27"/>
      <c r="G116" s="74"/>
      <c r="H116" s="73"/>
      <c r="I116" s="74"/>
      <c r="J116" s="73"/>
      <c r="K116" s="74"/>
      <c r="L116" s="73"/>
      <c r="M116" s="74"/>
    </row>
    <row r="117" spans="1:13" ht="18" customHeight="1">
      <c r="A117" s="24"/>
      <c r="E117" s="70"/>
      <c r="F117" s="27"/>
      <c r="G117" s="74"/>
      <c r="H117" s="73"/>
      <c r="I117" s="74"/>
      <c r="J117" s="73"/>
      <c r="K117" s="74"/>
      <c r="L117" s="73"/>
      <c r="M117" s="74"/>
    </row>
    <row r="118" spans="1:13" ht="18" customHeight="1">
      <c r="A118" s="24"/>
      <c r="E118" s="70"/>
      <c r="F118" s="27"/>
      <c r="G118" s="74"/>
      <c r="H118" s="73"/>
      <c r="I118" s="74"/>
      <c r="J118" s="73"/>
      <c r="K118" s="74"/>
      <c r="L118" s="73"/>
      <c r="M118" s="74"/>
    </row>
    <row r="119" spans="1:13" ht="15" customHeight="1">
      <c r="A119" s="24"/>
      <c r="E119" s="70"/>
      <c r="F119" s="27"/>
      <c r="G119" s="74"/>
      <c r="H119" s="73"/>
      <c r="I119" s="74"/>
      <c r="J119" s="73"/>
      <c r="K119" s="74"/>
      <c r="L119" s="73"/>
      <c r="M119" s="74"/>
    </row>
    <row r="120" spans="1:13" s="75" customFormat="1" ht="21.95" customHeight="1">
      <c r="A120" s="294" t="s">
        <v>157</v>
      </c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  <c r="L120" s="294"/>
      <c r="M120" s="294"/>
    </row>
  </sheetData>
  <mergeCells count="9">
    <mergeCell ref="G75:I75"/>
    <mergeCell ref="K75:M75"/>
    <mergeCell ref="A120:M120"/>
    <mergeCell ref="G6:I6"/>
    <mergeCell ref="K6:M6"/>
    <mergeCell ref="G7:I7"/>
    <mergeCell ref="K7:M7"/>
    <mergeCell ref="G74:I74"/>
    <mergeCell ref="K74:M74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6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51C6E-816C-46BF-AC79-F67F10A3644B}">
  <dimension ref="A1:M120"/>
  <sheetViews>
    <sheetView zoomScaleNormal="100" zoomScaleSheetLayoutView="100" workbookViewId="0">
      <selection activeCell="R8" sqref="R8"/>
    </sheetView>
  </sheetViews>
  <sheetFormatPr defaultColWidth="9.140625" defaultRowHeight="12"/>
  <cols>
    <col min="1" max="3" width="1.28515625" style="5" customWidth="1"/>
    <col min="4" max="4" width="39.85546875" style="5" customWidth="1"/>
    <col min="5" max="5" width="5.5703125" style="21" customWidth="1"/>
    <col min="6" max="6" width="0.7109375" style="5" customWidth="1"/>
    <col min="7" max="7" width="11.85546875" style="18" customWidth="1"/>
    <col min="8" max="8" width="0.7109375" style="18" customWidth="1"/>
    <col min="9" max="9" width="11.85546875" style="18" customWidth="1"/>
    <col min="10" max="10" width="0.7109375" style="18" customWidth="1"/>
    <col min="11" max="11" width="11.85546875" style="18" customWidth="1"/>
    <col min="12" max="12" width="0.7109375" style="18" customWidth="1"/>
    <col min="13" max="13" width="11.85546875" style="18" customWidth="1"/>
    <col min="14" max="16384" width="9.140625" style="5"/>
  </cols>
  <sheetData>
    <row r="1" spans="1:13" ht="16.5" customHeight="1">
      <c r="A1" s="71" t="s">
        <v>39</v>
      </c>
      <c r="B1" s="2"/>
      <c r="C1" s="2"/>
      <c r="D1" s="2"/>
      <c r="E1" s="3"/>
      <c r="F1" s="32"/>
      <c r="G1" s="4"/>
      <c r="H1" s="4"/>
      <c r="I1" s="4"/>
      <c r="J1" s="4"/>
      <c r="K1" s="4"/>
      <c r="L1" s="4"/>
      <c r="M1" s="4"/>
    </row>
    <row r="2" spans="1:13" ht="16.5" customHeight="1">
      <c r="A2" s="1" t="s">
        <v>105</v>
      </c>
      <c r="B2" s="2"/>
      <c r="C2" s="2"/>
      <c r="D2" s="2"/>
      <c r="E2" s="3"/>
      <c r="F2" s="32"/>
      <c r="G2" s="4"/>
      <c r="H2" s="4"/>
      <c r="I2" s="4"/>
      <c r="J2" s="4"/>
      <c r="K2" s="4"/>
      <c r="L2" s="4"/>
      <c r="M2" s="4"/>
    </row>
    <row r="3" spans="1:13" ht="16.5" customHeight="1">
      <c r="A3" s="6" t="s">
        <v>245</v>
      </c>
      <c r="B3" s="7"/>
      <c r="C3" s="7"/>
      <c r="D3" s="7"/>
      <c r="E3" s="8"/>
      <c r="F3" s="39"/>
      <c r="G3" s="9"/>
      <c r="H3" s="9"/>
      <c r="I3" s="9"/>
      <c r="J3" s="9"/>
      <c r="K3" s="9"/>
      <c r="L3" s="9"/>
      <c r="M3" s="9"/>
    </row>
    <row r="4" spans="1:13" ht="14.1" customHeight="1">
      <c r="A4" s="2"/>
      <c r="B4" s="2"/>
      <c r="C4" s="2"/>
      <c r="D4" s="2"/>
      <c r="E4" s="3"/>
      <c r="F4" s="32"/>
      <c r="G4" s="4"/>
      <c r="H4" s="4"/>
      <c r="I4" s="4"/>
      <c r="J4" s="4"/>
      <c r="K4" s="4"/>
      <c r="L4" s="4"/>
      <c r="M4" s="4"/>
    </row>
    <row r="5" spans="1:13" ht="14.1" customHeight="1">
      <c r="A5" s="2"/>
      <c r="B5" s="2"/>
      <c r="C5" s="2"/>
      <c r="D5" s="2"/>
      <c r="E5" s="3"/>
      <c r="F5" s="32"/>
      <c r="G5" s="4"/>
      <c r="H5" s="4"/>
      <c r="I5" s="4"/>
      <c r="J5" s="4"/>
      <c r="K5" s="4"/>
      <c r="L5" s="4"/>
      <c r="M5" s="4"/>
    </row>
    <row r="6" spans="1:13" ht="14.1" customHeight="1">
      <c r="A6" s="2"/>
      <c r="B6" s="2"/>
      <c r="C6" s="2"/>
      <c r="D6" s="2"/>
      <c r="E6" s="3"/>
      <c r="F6" s="32"/>
      <c r="G6" s="288" t="s">
        <v>5</v>
      </c>
      <c r="H6" s="288"/>
      <c r="I6" s="288"/>
      <c r="J6" s="114"/>
      <c r="K6" s="288" t="s">
        <v>96</v>
      </c>
      <c r="L6" s="288"/>
      <c r="M6" s="288"/>
    </row>
    <row r="7" spans="1:13" ht="14.1" customHeight="1">
      <c r="A7" s="2"/>
      <c r="B7" s="2"/>
      <c r="C7" s="2"/>
      <c r="D7" s="2"/>
      <c r="E7" s="3"/>
      <c r="F7" s="34"/>
      <c r="G7" s="287" t="s">
        <v>95</v>
      </c>
      <c r="H7" s="287"/>
      <c r="I7" s="287"/>
      <c r="J7" s="114"/>
      <c r="K7" s="287" t="s">
        <v>95</v>
      </c>
      <c r="L7" s="287"/>
      <c r="M7" s="287"/>
    </row>
    <row r="8" spans="1:13" ht="14.1" customHeight="1">
      <c r="A8" s="2"/>
      <c r="B8" s="2"/>
      <c r="C8" s="2"/>
      <c r="D8" s="2"/>
      <c r="E8" s="3"/>
      <c r="F8" s="34"/>
      <c r="G8" s="188" t="s">
        <v>241</v>
      </c>
      <c r="H8" s="189"/>
      <c r="I8" s="188" t="s">
        <v>241</v>
      </c>
      <c r="J8" s="190"/>
      <c r="K8" s="188" t="s">
        <v>241</v>
      </c>
      <c r="L8" s="189"/>
      <c r="M8" s="188" t="s">
        <v>241</v>
      </c>
    </row>
    <row r="9" spans="1:13" ht="14.1" customHeight="1">
      <c r="A9" s="2"/>
      <c r="B9" s="2"/>
      <c r="C9" s="2"/>
      <c r="D9" s="2"/>
      <c r="E9" s="3"/>
      <c r="F9" s="34"/>
      <c r="G9" s="172" t="s">
        <v>187</v>
      </c>
      <c r="H9" s="12"/>
      <c r="I9" s="172" t="s">
        <v>114</v>
      </c>
      <c r="J9" s="12"/>
      <c r="K9" s="172" t="s">
        <v>187</v>
      </c>
      <c r="L9" s="12"/>
      <c r="M9" s="172" t="s">
        <v>114</v>
      </c>
    </row>
    <row r="10" spans="1:13" ht="14.1" customHeight="1">
      <c r="A10" s="2"/>
      <c r="B10" s="2"/>
      <c r="C10" s="2"/>
      <c r="D10" s="2"/>
      <c r="E10" s="230" t="s">
        <v>6</v>
      </c>
      <c r="F10" s="67"/>
      <c r="G10" s="14" t="s">
        <v>38</v>
      </c>
      <c r="H10" s="10"/>
      <c r="I10" s="14" t="s">
        <v>38</v>
      </c>
      <c r="J10" s="10"/>
      <c r="K10" s="14" t="s">
        <v>38</v>
      </c>
      <c r="L10" s="10"/>
      <c r="M10" s="14" t="s">
        <v>38</v>
      </c>
    </row>
    <row r="11" spans="1:13" ht="6" customHeight="1">
      <c r="A11" s="2"/>
      <c r="B11" s="2"/>
      <c r="C11" s="2"/>
      <c r="D11" s="2"/>
      <c r="E11" s="13"/>
      <c r="F11" s="67"/>
      <c r="G11" s="15"/>
      <c r="H11" s="10"/>
      <c r="I11" s="15"/>
      <c r="J11" s="10"/>
      <c r="K11" s="15"/>
      <c r="L11" s="10"/>
      <c r="M11" s="15"/>
    </row>
    <row r="12" spans="1:13" ht="14.1" customHeight="1">
      <c r="A12" s="26" t="s">
        <v>33</v>
      </c>
      <c r="B12" s="24"/>
      <c r="C12" s="24"/>
      <c r="D12" s="24"/>
      <c r="E12" s="16"/>
      <c r="F12" s="16"/>
      <c r="G12" s="68"/>
      <c r="H12" s="68"/>
      <c r="I12" s="68"/>
      <c r="J12" s="68"/>
      <c r="K12" s="68"/>
      <c r="L12" s="68"/>
      <c r="M12" s="68"/>
    </row>
    <row r="13" spans="1:13" ht="6" customHeight="1">
      <c r="A13" s="24"/>
      <c r="B13" s="24"/>
      <c r="C13" s="24"/>
      <c r="D13" s="24"/>
      <c r="E13" s="16"/>
      <c r="F13" s="16"/>
      <c r="G13" s="68"/>
      <c r="H13" s="68"/>
      <c r="I13" s="68"/>
      <c r="J13" s="68"/>
      <c r="K13" s="68"/>
      <c r="L13" s="68"/>
      <c r="M13" s="68"/>
    </row>
    <row r="14" spans="1:13" ht="14.1" customHeight="1">
      <c r="A14" s="24" t="s">
        <v>72</v>
      </c>
      <c r="B14" s="24"/>
      <c r="C14" s="24"/>
      <c r="D14" s="24"/>
      <c r="E14" s="16"/>
      <c r="F14" s="16"/>
      <c r="G14" s="20">
        <v>109226361</v>
      </c>
      <c r="H14" s="231"/>
      <c r="I14" s="20">
        <v>271461711</v>
      </c>
      <c r="J14" s="231"/>
      <c r="K14" s="232">
        <v>0</v>
      </c>
      <c r="L14" s="231"/>
      <c r="M14" s="185">
        <v>0</v>
      </c>
    </row>
    <row r="15" spans="1:13" ht="14.1" customHeight="1">
      <c r="A15" s="24" t="s">
        <v>75</v>
      </c>
      <c r="B15" s="24"/>
      <c r="C15" s="24"/>
      <c r="D15" s="24"/>
      <c r="E15" s="16"/>
      <c r="F15" s="16"/>
      <c r="G15" s="184">
        <v>259679738</v>
      </c>
      <c r="H15" s="231"/>
      <c r="I15" s="184">
        <v>299144304</v>
      </c>
      <c r="J15" s="231"/>
      <c r="K15" s="233">
        <v>0</v>
      </c>
      <c r="L15" s="231"/>
      <c r="M15" s="180">
        <v>0</v>
      </c>
    </row>
    <row r="16" spans="1:13" ht="6" customHeight="1">
      <c r="A16" s="17"/>
      <c r="B16" s="24"/>
      <c r="C16" s="24"/>
      <c r="D16" s="24"/>
      <c r="E16" s="16"/>
      <c r="F16" s="16"/>
      <c r="G16" s="185"/>
      <c r="H16" s="185"/>
      <c r="I16" s="185"/>
      <c r="J16" s="185"/>
      <c r="K16" s="185"/>
      <c r="L16" s="185"/>
      <c r="M16" s="185"/>
    </row>
    <row r="17" spans="1:13" ht="14.1" customHeight="1">
      <c r="A17" s="26" t="s">
        <v>34</v>
      </c>
      <c r="B17" s="24"/>
      <c r="C17" s="24"/>
      <c r="D17" s="24"/>
      <c r="E17" s="16"/>
      <c r="F17" s="16"/>
      <c r="G17" s="180">
        <f>SUM(G14:G16)</f>
        <v>368906099</v>
      </c>
      <c r="H17" s="185"/>
      <c r="I17" s="180">
        <f>SUM(I14:I16)</f>
        <v>570606015</v>
      </c>
      <c r="J17" s="185"/>
      <c r="K17" s="180">
        <f>SUM(K14:K16)</f>
        <v>0</v>
      </c>
      <c r="L17" s="185"/>
      <c r="M17" s="180">
        <f>SUM(M14:M16)</f>
        <v>0</v>
      </c>
    </row>
    <row r="18" spans="1:13" s="27" customFormat="1" ht="10.15" customHeight="1">
      <c r="A18" s="24"/>
      <c r="B18" s="24"/>
      <c r="C18" s="24"/>
      <c r="D18" s="24"/>
      <c r="E18" s="16"/>
      <c r="F18" s="16"/>
      <c r="G18" s="185"/>
      <c r="H18" s="185"/>
      <c r="I18" s="185"/>
      <c r="J18" s="185"/>
      <c r="K18" s="185"/>
      <c r="L18" s="185"/>
      <c r="M18" s="185"/>
    </row>
    <row r="19" spans="1:13" ht="14.1" customHeight="1">
      <c r="A19" s="26" t="s">
        <v>63</v>
      </c>
      <c r="B19" s="24"/>
      <c r="C19" s="24"/>
      <c r="D19" s="24"/>
      <c r="E19" s="16"/>
      <c r="F19" s="16"/>
      <c r="G19" s="185"/>
      <c r="H19" s="185"/>
      <c r="I19" s="185"/>
      <c r="J19" s="185"/>
      <c r="K19" s="185"/>
      <c r="L19" s="185"/>
      <c r="M19" s="185"/>
    </row>
    <row r="20" spans="1:13" ht="6" customHeight="1">
      <c r="A20" s="24"/>
      <c r="B20" s="24"/>
      <c r="C20" s="24"/>
      <c r="D20" s="24"/>
      <c r="E20" s="16"/>
      <c r="F20" s="16"/>
      <c r="G20" s="185"/>
      <c r="H20" s="185"/>
      <c r="I20" s="185"/>
      <c r="J20" s="185"/>
      <c r="K20" s="185"/>
      <c r="L20" s="186"/>
      <c r="M20" s="185"/>
    </row>
    <row r="21" spans="1:13" ht="14.1" customHeight="1">
      <c r="A21" s="24" t="s">
        <v>67</v>
      </c>
      <c r="B21" s="24"/>
      <c r="C21" s="24"/>
      <c r="D21" s="24"/>
      <c r="E21" s="16"/>
      <c r="F21" s="16"/>
      <c r="G21" s="181">
        <v>-41435644</v>
      </c>
      <c r="H21" s="231"/>
      <c r="I21" s="181">
        <v>-96699290</v>
      </c>
      <c r="J21" s="231"/>
      <c r="K21" s="232">
        <v>0</v>
      </c>
      <c r="L21" s="231"/>
      <c r="M21" s="185">
        <v>0</v>
      </c>
    </row>
    <row r="22" spans="1:13" ht="14.1" customHeight="1">
      <c r="A22" s="24" t="s">
        <v>35</v>
      </c>
      <c r="B22" s="24"/>
      <c r="C22" s="24"/>
      <c r="D22" s="24"/>
      <c r="E22" s="16"/>
      <c r="F22" s="16"/>
      <c r="G22" s="182">
        <v>-159056547</v>
      </c>
      <c r="H22" s="231"/>
      <c r="I22" s="182">
        <v>-227295490</v>
      </c>
      <c r="J22" s="231"/>
      <c r="K22" s="233">
        <v>0</v>
      </c>
      <c r="L22" s="234"/>
      <c r="M22" s="180">
        <v>0</v>
      </c>
    </row>
    <row r="23" spans="1:13" ht="6" customHeight="1">
      <c r="A23" s="17"/>
      <c r="B23" s="24"/>
      <c r="C23" s="24"/>
      <c r="D23" s="24"/>
      <c r="E23" s="16"/>
      <c r="F23" s="16"/>
      <c r="G23" s="185"/>
      <c r="H23" s="185"/>
      <c r="I23" s="185"/>
      <c r="J23" s="185"/>
      <c r="K23" s="185"/>
      <c r="L23" s="185"/>
      <c r="M23" s="185"/>
    </row>
    <row r="24" spans="1:13" ht="14.1" customHeight="1">
      <c r="A24" s="26" t="s">
        <v>64</v>
      </c>
      <c r="B24" s="24"/>
      <c r="C24" s="24"/>
      <c r="D24" s="24"/>
      <c r="E24" s="16"/>
      <c r="F24" s="16"/>
      <c r="G24" s="69">
        <f>SUM(G21:G23)</f>
        <v>-200492191</v>
      </c>
      <c r="H24" s="185"/>
      <c r="I24" s="69">
        <f>SUM(I21:I23)</f>
        <v>-323994780</v>
      </c>
      <c r="J24" s="185"/>
      <c r="K24" s="69">
        <f>SUM(K21:K23)</f>
        <v>0</v>
      </c>
      <c r="L24" s="185"/>
      <c r="M24" s="69">
        <f>SUM(M21:M23)</f>
        <v>0</v>
      </c>
    </row>
    <row r="25" spans="1:13" s="27" customFormat="1" ht="10.15" customHeight="1">
      <c r="A25" s="24"/>
      <c r="B25" s="24"/>
      <c r="C25" s="24"/>
      <c r="D25" s="24"/>
      <c r="E25" s="16"/>
      <c r="F25" s="16"/>
      <c r="G25" s="185"/>
      <c r="H25" s="185"/>
      <c r="I25" s="185"/>
      <c r="J25" s="185"/>
      <c r="K25" s="185"/>
      <c r="L25" s="185"/>
      <c r="M25" s="185"/>
    </row>
    <row r="26" spans="1:13" ht="14.1" customHeight="1">
      <c r="A26" s="26" t="s">
        <v>65</v>
      </c>
      <c r="B26" s="24"/>
      <c r="C26" s="24"/>
      <c r="D26" s="24"/>
      <c r="E26" s="16"/>
      <c r="F26" s="16"/>
      <c r="G26" s="232">
        <f>+G17+G24</f>
        <v>168413908</v>
      </c>
      <c r="H26" s="232"/>
      <c r="I26" s="232">
        <f>+I17+I24</f>
        <v>246611235</v>
      </c>
      <c r="J26" s="232"/>
      <c r="K26" s="232">
        <f>+K17+K24</f>
        <v>0</v>
      </c>
      <c r="L26" s="235"/>
      <c r="M26" s="232">
        <f>+M17+M24</f>
        <v>0</v>
      </c>
    </row>
    <row r="27" spans="1:13" ht="14.1" customHeight="1">
      <c r="A27" s="24" t="s">
        <v>42</v>
      </c>
      <c r="B27" s="17"/>
      <c r="C27" s="24"/>
      <c r="D27" s="24"/>
      <c r="E27" s="16"/>
      <c r="F27" s="16"/>
      <c r="G27" s="20">
        <v>5625109</v>
      </c>
      <c r="H27" s="231"/>
      <c r="I27" s="66">
        <v>5429691</v>
      </c>
      <c r="J27" s="231"/>
      <c r="K27" s="181">
        <v>33136286</v>
      </c>
      <c r="L27" s="231"/>
      <c r="M27" s="185">
        <v>84556848</v>
      </c>
    </row>
    <row r="28" spans="1:13" ht="14.1" customHeight="1">
      <c r="A28" s="24" t="s">
        <v>289</v>
      </c>
      <c r="B28" s="17"/>
      <c r="C28" s="24"/>
      <c r="D28" s="24"/>
      <c r="E28" s="280">
        <v>13.1</v>
      </c>
      <c r="F28" s="16"/>
      <c r="G28" s="181">
        <v>38717006</v>
      </c>
      <c r="H28" s="231"/>
      <c r="I28" s="66">
        <v>0</v>
      </c>
      <c r="J28" s="181"/>
      <c r="K28" s="231">
        <v>20000000</v>
      </c>
      <c r="L28" s="231"/>
      <c r="M28" s="185">
        <v>0</v>
      </c>
    </row>
    <row r="29" spans="1:13" ht="14.1" customHeight="1">
      <c r="A29" s="24" t="s">
        <v>251</v>
      </c>
      <c r="B29" s="17"/>
      <c r="C29" s="24"/>
      <c r="D29" s="24"/>
      <c r="E29" s="280">
        <v>13.2</v>
      </c>
      <c r="F29" s="16"/>
      <c r="G29" s="20">
        <v>661387</v>
      </c>
      <c r="H29" s="231"/>
      <c r="I29" s="66">
        <v>0</v>
      </c>
      <c r="J29" s="231"/>
      <c r="K29" s="181">
        <v>96899381</v>
      </c>
      <c r="L29" s="231"/>
      <c r="M29" s="185">
        <v>0</v>
      </c>
    </row>
    <row r="30" spans="1:13" ht="14.1" customHeight="1">
      <c r="A30" s="24" t="s">
        <v>27</v>
      </c>
      <c r="B30" s="24"/>
      <c r="C30" s="24"/>
      <c r="D30" s="24"/>
      <c r="E30" s="280"/>
      <c r="F30" s="16"/>
      <c r="G30" s="181">
        <v>-127391730</v>
      </c>
      <c r="H30" s="231"/>
      <c r="I30" s="66">
        <v>-193706490</v>
      </c>
      <c r="J30" s="231"/>
      <c r="K30" s="232">
        <v>0</v>
      </c>
      <c r="L30" s="231"/>
      <c r="M30" s="185">
        <v>0</v>
      </c>
    </row>
    <row r="31" spans="1:13" s="27" customFormat="1" ht="14.1" customHeight="1">
      <c r="A31" s="24" t="s">
        <v>28</v>
      </c>
      <c r="B31" s="26"/>
      <c r="C31" s="24"/>
      <c r="D31" s="24"/>
      <c r="E31" s="16"/>
      <c r="F31" s="16"/>
      <c r="G31" s="181">
        <v>-109064662</v>
      </c>
      <c r="H31" s="231"/>
      <c r="I31" s="66">
        <v>-119521431</v>
      </c>
      <c r="J31" s="231"/>
      <c r="K31" s="181">
        <v>-55268949</v>
      </c>
      <c r="L31" s="231"/>
      <c r="M31" s="185">
        <v>-27817457</v>
      </c>
    </row>
    <row r="32" spans="1:13" s="27" customFormat="1" ht="14.1" customHeight="1">
      <c r="A32" s="24" t="s">
        <v>73</v>
      </c>
      <c r="B32" s="26"/>
      <c r="C32" s="24"/>
      <c r="D32" s="24"/>
      <c r="E32" s="16"/>
      <c r="F32" s="16"/>
      <c r="G32" s="181">
        <v>-21505353</v>
      </c>
      <c r="H32" s="231"/>
      <c r="I32" s="66">
        <v>-23786285</v>
      </c>
      <c r="J32" s="231"/>
      <c r="K32" s="181">
        <v>-11518963</v>
      </c>
      <c r="L32" s="231"/>
      <c r="M32" s="185">
        <v>-15065445</v>
      </c>
    </row>
    <row r="33" spans="1:13" s="27" customFormat="1" ht="14.1" customHeight="1">
      <c r="A33" s="24" t="s">
        <v>178</v>
      </c>
      <c r="B33" s="24"/>
      <c r="C33" s="24"/>
      <c r="D33" s="24"/>
      <c r="E33" s="242">
        <v>13.2</v>
      </c>
      <c r="G33" s="233">
        <v>18894514</v>
      </c>
      <c r="H33" s="231"/>
      <c r="I33" s="175">
        <v>36048920</v>
      </c>
      <c r="J33" s="231"/>
      <c r="K33" s="233">
        <v>0</v>
      </c>
      <c r="L33" s="236"/>
      <c r="M33" s="175">
        <v>0</v>
      </c>
    </row>
    <row r="34" spans="1:13" s="27" customFormat="1" ht="6" customHeight="1">
      <c r="A34" s="26"/>
      <c r="B34" s="26"/>
      <c r="C34" s="24"/>
      <c r="D34" s="24"/>
      <c r="E34" s="16"/>
      <c r="F34" s="16"/>
      <c r="G34" s="68"/>
      <c r="H34" s="68"/>
      <c r="I34" s="68"/>
      <c r="J34" s="68"/>
      <c r="K34" s="68"/>
      <c r="L34" s="68"/>
      <c r="M34" s="68"/>
    </row>
    <row r="35" spans="1:13" s="27" customFormat="1" ht="14.1" customHeight="1">
      <c r="A35" s="26" t="s">
        <v>278</v>
      </c>
      <c r="E35" s="70"/>
      <c r="G35" s="68">
        <f>SUM(G26:G34)</f>
        <v>-25649821</v>
      </c>
      <c r="H35" s="187"/>
      <c r="I35" s="68">
        <f>SUM(I26:I34)</f>
        <v>-48924360</v>
      </c>
      <c r="J35" s="187"/>
      <c r="K35" s="68">
        <f>SUM(K26:K33)</f>
        <v>83247755</v>
      </c>
      <c r="L35" s="187"/>
      <c r="M35" s="68">
        <f>SUM(M26:M33)</f>
        <v>41673946</v>
      </c>
    </row>
    <row r="36" spans="1:13" ht="14.1" customHeight="1">
      <c r="A36" s="24" t="s">
        <v>270</v>
      </c>
      <c r="E36" s="70">
        <v>18</v>
      </c>
      <c r="F36" s="27"/>
      <c r="G36" s="182">
        <v>485416</v>
      </c>
      <c r="H36" s="231"/>
      <c r="I36" s="175">
        <v>-2691063</v>
      </c>
      <c r="J36" s="235"/>
      <c r="K36" s="175">
        <v>0</v>
      </c>
      <c r="L36" s="236"/>
      <c r="M36" s="175">
        <v>-3130092</v>
      </c>
    </row>
    <row r="37" spans="1:13" ht="6" customHeight="1">
      <c r="A37" s="24"/>
      <c r="E37" s="70"/>
      <c r="F37" s="27"/>
      <c r="G37" s="66"/>
      <c r="H37" s="68"/>
      <c r="I37" s="66"/>
      <c r="J37" s="68"/>
      <c r="K37" s="66"/>
      <c r="L37" s="68"/>
      <c r="M37" s="66"/>
    </row>
    <row r="38" spans="1:13" ht="14.1" customHeight="1">
      <c r="A38" s="26" t="s">
        <v>279</v>
      </c>
      <c r="E38" s="70"/>
      <c r="F38" s="27"/>
      <c r="G38" s="66"/>
      <c r="H38" s="68"/>
      <c r="I38" s="66"/>
      <c r="J38" s="68"/>
      <c r="K38" s="66"/>
      <c r="L38" s="68"/>
      <c r="M38" s="66"/>
    </row>
    <row r="39" spans="1:13" ht="14.1" customHeight="1">
      <c r="B39" s="26" t="s">
        <v>188</v>
      </c>
      <c r="E39" s="70"/>
      <c r="F39" s="27"/>
      <c r="G39" s="68">
        <f>SUM(G35:G37)</f>
        <v>-25164405</v>
      </c>
      <c r="H39" s="68"/>
      <c r="I39" s="68">
        <f>SUM(I35:I37)</f>
        <v>-51615423</v>
      </c>
      <c r="J39" s="68"/>
      <c r="K39" s="68">
        <f>SUM(K35:K37)</f>
        <v>83247755</v>
      </c>
      <c r="L39" s="68"/>
      <c r="M39" s="68">
        <f>SUM(M35:M37)</f>
        <v>38543854</v>
      </c>
    </row>
    <row r="40" spans="1:13" ht="14.1" customHeight="1">
      <c r="A40" s="24" t="s">
        <v>282</v>
      </c>
      <c r="E40" s="5"/>
      <c r="G40" s="5"/>
      <c r="H40" s="5"/>
      <c r="I40" s="5"/>
      <c r="J40" s="5"/>
      <c r="K40" s="5"/>
      <c r="L40" s="5"/>
      <c r="M40" s="5"/>
    </row>
    <row r="41" spans="1:13" ht="14.1" customHeight="1">
      <c r="A41" s="24"/>
      <c r="B41" s="5" t="s">
        <v>235</v>
      </c>
      <c r="E41" s="242">
        <v>12.1</v>
      </c>
      <c r="F41" s="27"/>
      <c r="G41" s="69">
        <v>-33620523</v>
      </c>
      <c r="H41" s="68"/>
      <c r="I41" s="69">
        <v>13585245</v>
      </c>
      <c r="J41" s="68"/>
      <c r="K41" s="69">
        <v>0</v>
      </c>
      <c r="L41" s="68"/>
      <c r="M41" s="69">
        <v>0</v>
      </c>
    </row>
    <row r="42" spans="1:13" ht="6" customHeight="1">
      <c r="A42" s="24"/>
      <c r="E42" s="70"/>
      <c r="F42" s="27"/>
      <c r="G42" s="68"/>
      <c r="H42" s="68"/>
      <c r="I42" s="68"/>
      <c r="J42" s="68"/>
      <c r="K42" s="68"/>
      <c r="L42" s="68"/>
      <c r="M42" s="68"/>
    </row>
    <row r="43" spans="1:13" ht="14.1" customHeight="1">
      <c r="A43" s="26" t="s">
        <v>283</v>
      </c>
      <c r="E43" s="70"/>
      <c r="F43" s="27"/>
      <c r="G43" s="68">
        <f>SUM(G39:G41)</f>
        <v>-58784928</v>
      </c>
      <c r="H43" s="68"/>
      <c r="I43" s="68">
        <f>SUM(I39:I41)</f>
        <v>-38030178</v>
      </c>
      <c r="J43" s="68"/>
      <c r="K43" s="68">
        <f>SUM(K39:K41)</f>
        <v>83247755</v>
      </c>
      <c r="L43" s="68"/>
      <c r="M43" s="68">
        <f>SUM(M39:M41)</f>
        <v>38543854</v>
      </c>
    </row>
    <row r="44" spans="1:13" ht="10.15" customHeight="1">
      <c r="A44" s="26"/>
      <c r="E44" s="70"/>
      <c r="F44" s="27"/>
      <c r="G44" s="68"/>
      <c r="H44" s="68"/>
      <c r="I44" s="68"/>
      <c r="J44" s="68"/>
      <c r="K44" s="68"/>
      <c r="L44" s="68"/>
      <c r="M44" s="68"/>
    </row>
    <row r="45" spans="1:13" ht="14.1" customHeight="1">
      <c r="A45" s="26" t="s">
        <v>266</v>
      </c>
      <c r="B45" s="24"/>
      <c r="C45" s="24"/>
      <c r="D45" s="24"/>
      <c r="E45" s="16"/>
      <c r="F45" s="16"/>
      <c r="G45" s="66"/>
      <c r="H45" s="68"/>
      <c r="I45" s="66"/>
      <c r="J45" s="68"/>
      <c r="K45" s="66"/>
      <c r="L45" s="68"/>
      <c r="M45" s="66"/>
    </row>
    <row r="46" spans="1:13" ht="14.1" customHeight="1">
      <c r="A46" s="194" t="s">
        <v>162</v>
      </c>
      <c r="B46" s="194"/>
      <c r="C46" s="24"/>
      <c r="D46" s="24"/>
      <c r="E46" s="16"/>
      <c r="F46" s="16"/>
      <c r="G46" s="66"/>
      <c r="H46" s="68"/>
      <c r="I46" s="66"/>
      <c r="J46" s="68"/>
      <c r="K46" s="66"/>
      <c r="L46" s="68"/>
      <c r="M46" s="66"/>
    </row>
    <row r="47" spans="1:13" ht="14.1" customHeight="1">
      <c r="A47" s="24"/>
      <c r="B47" s="24" t="s">
        <v>189</v>
      </c>
      <c r="C47" s="24"/>
      <c r="D47" s="24"/>
      <c r="E47" s="16"/>
      <c r="F47" s="16"/>
      <c r="G47" s="66"/>
      <c r="H47" s="68"/>
      <c r="I47" s="66"/>
      <c r="J47" s="68"/>
      <c r="K47" s="66"/>
      <c r="L47" s="68"/>
      <c r="M47" s="66"/>
    </row>
    <row r="48" spans="1:13" ht="14.1" customHeight="1">
      <c r="A48" s="26"/>
      <c r="B48" s="24" t="s">
        <v>190</v>
      </c>
      <c r="C48" s="24"/>
      <c r="D48" s="24"/>
      <c r="E48" s="16"/>
      <c r="F48" s="16"/>
      <c r="G48" s="66"/>
      <c r="H48" s="68"/>
      <c r="I48" s="66"/>
      <c r="J48" s="68"/>
      <c r="K48" s="66"/>
      <c r="L48" s="68"/>
      <c r="M48" s="66"/>
    </row>
    <row r="49" spans="1:13" ht="14.1" customHeight="1">
      <c r="A49" s="26"/>
      <c r="B49" s="24"/>
      <c r="C49" s="24" t="s">
        <v>191</v>
      </c>
      <c r="D49" s="24"/>
      <c r="E49" s="16"/>
      <c r="F49" s="16"/>
      <c r="G49" s="66">
        <v>0</v>
      </c>
      <c r="H49" s="68"/>
      <c r="I49" s="66">
        <v>10500255</v>
      </c>
      <c r="J49" s="68"/>
      <c r="K49" s="66">
        <v>0</v>
      </c>
      <c r="L49" s="68"/>
      <c r="M49" s="66">
        <v>4763630</v>
      </c>
    </row>
    <row r="50" spans="1:13" ht="14.1" customHeight="1">
      <c r="A50" s="26"/>
      <c r="B50" s="24"/>
      <c r="C50" s="24" t="s">
        <v>236</v>
      </c>
      <c r="D50" s="24"/>
      <c r="E50" s="16"/>
      <c r="F50" s="16"/>
      <c r="G50" s="66"/>
      <c r="H50" s="68"/>
      <c r="I50" s="66"/>
      <c r="J50" s="68"/>
      <c r="K50" s="66"/>
      <c r="L50" s="68"/>
      <c r="M50" s="66"/>
    </row>
    <row r="51" spans="1:13" ht="14.1" customHeight="1">
      <c r="A51" s="26"/>
      <c r="B51" s="24"/>
      <c r="C51" s="27"/>
      <c r="D51" s="24" t="s">
        <v>237</v>
      </c>
      <c r="E51" s="16"/>
      <c r="F51" s="16"/>
      <c r="G51" s="66">
        <v>0</v>
      </c>
      <c r="H51" s="68"/>
      <c r="I51" s="66">
        <v>-952726</v>
      </c>
      <c r="J51" s="68"/>
      <c r="K51" s="66">
        <v>0</v>
      </c>
      <c r="L51" s="68"/>
      <c r="M51" s="66">
        <v>-952726</v>
      </c>
    </row>
    <row r="52" spans="1:13" ht="14.1" customHeight="1">
      <c r="A52" s="26"/>
      <c r="B52" s="24" t="s">
        <v>135</v>
      </c>
      <c r="C52" s="24"/>
      <c r="D52" s="24"/>
      <c r="E52" s="16"/>
      <c r="F52" s="16"/>
      <c r="G52" s="66"/>
      <c r="H52" s="68"/>
      <c r="I52" s="66"/>
      <c r="J52" s="68"/>
      <c r="K52" s="66"/>
      <c r="L52" s="68"/>
      <c r="M52" s="66"/>
    </row>
    <row r="53" spans="1:13" ht="14.1" customHeight="1">
      <c r="A53" s="26"/>
      <c r="C53" s="24" t="s">
        <v>88</v>
      </c>
      <c r="D53" s="24"/>
      <c r="E53" s="16"/>
      <c r="F53" s="16"/>
      <c r="G53" s="66"/>
      <c r="H53" s="68"/>
      <c r="I53" s="66"/>
      <c r="J53" s="68"/>
      <c r="K53" s="66"/>
      <c r="L53" s="68"/>
      <c r="M53" s="66"/>
    </row>
    <row r="54" spans="1:13" ht="14.1" customHeight="1">
      <c r="A54" s="26"/>
      <c r="B54" s="24"/>
      <c r="C54" s="24" t="s">
        <v>209</v>
      </c>
      <c r="D54" s="24"/>
      <c r="E54" s="16"/>
      <c r="F54" s="16"/>
      <c r="G54" s="66"/>
      <c r="H54" s="68"/>
      <c r="I54" s="66"/>
      <c r="J54" s="68"/>
      <c r="K54" s="66"/>
      <c r="L54" s="68"/>
      <c r="M54" s="66"/>
    </row>
    <row r="55" spans="1:13" ht="14.1" customHeight="1">
      <c r="A55" s="26"/>
      <c r="B55" s="24"/>
      <c r="C55" s="24"/>
      <c r="D55" s="24" t="s">
        <v>210</v>
      </c>
      <c r="E55" s="16"/>
      <c r="F55" s="16"/>
      <c r="G55" s="66"/>
      <c r="H55" s="68"/>
      <c r="I55" s="66"/>
      <c r="J55" s="68"/>
      <c r="K55" s="66"/>
      <c r="L55" s="68"/>
      <c r="M55" s="66"/>
    </row>
    <row r="56" spans="1:13" ht="14.1" customHeight="1">
      <c r="A56" s="26"/>
      <c r="B56" s="24"/>
      <c r="C56" s="24"/>
      <c r="D56" s="24" t="s">
        <v>192</v>
      </c>
      <c r="E56" s="237">
        <v>13.2</v>
      </c>
      <c r="F56" s="16"/>
      <c r="G56" s="233">
        <v>21210022</v>
      </c>
      <c r="H56" s="231"/>
      <c r="I56" s="182">
        <v>-14497283</v>
      </c>
      <c r="J56" s="231"/>
      <c r="K56" s="233">
        <v>0</v>
      </c>
      <c r="L56" s="231"/>
      <c r="M56" s="233">
        <v>0</v>
      </c>
    </row>
    <row r="57" spans="1:13" ht="6" customHeight="1">
      <c r="A57" s="24"/>
      <c r="B57" s="24"/>
      <c r="C57" s="24"/>
      <c r="D57" s="24"/>
      <c r="E57" s="16"/>
      <c r="F57" s="16"/>
      <c r="G57" s="68"/>
      <c r="H57" s="68"/>
      <c r="I57" s="68"/>
      <c r="J57" s="68"/>
      <c r="K57" s="68"/>
      <c r="L57" s="68"/>
      <c r="M57" s="68"/>
    </row>
    <row r="58" spans="1:13" ht="14.1" customHeight="1">
      <c r="A58" s="17" t="s">
        <v>284</v>
      </c>
      <c r="B58" s="24"/>
      <c r="C58" s="24"/>
      <c r="D58" s="24"/>
      <c r="E58" s="16"/>
      <c r="F58" s="16"/>
      <c r="G58" s="68"/>
      <c r="H58" s="68"/>
      <c r="I58" s="68"/>
      <c r="J58" s="68"/>
      <c r="K58" s="68"/>
      <c r="L58" s="68"/>
      <c r="M58" s="68"/>
    </row>
    <row r="59" spans="1:13" ht="14.1" customHeight="1">
      <c r="B59" s="5" t="s">
        <v>163</v>
      </c>
      <c r="C59" s="24"/>
      <c r="D59" s="24"/>
      <c r="E59" s="16"/>
      <c r="F59" s="16"/>
      <c r="G59" s="68">
        <f>G39+SUM(G49:G56)</f>
        <v>-3954383</v>
      </c>
      <c r="H59" s="68"/>
      <c r="I59" s="68">
        <f>I39+SUM(I48:I56)</f>
        <v>-56565177</v>
      </c>
      <c r="J59" s="68"/>
      <c r="K59" s="68">
        <f>K39+SUM(K49:K56)</f>
        <v>83247755</v>
      </c>
      <c r="L59" s="68"/>
      <c r="M59" s="68">
        <f>M39+SUM(M48:M56)</f>
        <v>42354758</v>
      </c>
    </row>
    <row r="60" spans="1:13" ht="14.1" customHeight="1">
      <c r="A60" s="198" t="s">
        <v>182</v>
      </c>
      <c r="B60" s="71"/>
      <c r="C60" s="24"/>
      <c r="D60" s="24"/>
      <c r="E60" s="212">
        <v>12.1</v>
      </c>
      <c r="F60" s="16"/>
      <c r="G60" s="69">
        <v>522690</v>
      </c>
      <c r="H60" s="68"/>
      <c r="I60" s="271">
        <v>-236353</v>
      </c>
      <c r="J60" s="68"/>
      <c r="K60" s="69">
        <v>0</v>
      </c>
      <c r="L60" s="68"/>
      <c r="M60" s="69">
        <v>0</v>
      </c>
    </row>
    <row r="61" spans="1:13" ht="6" customHeight="1">
      <c r="A61" s="198"/>
      <c r="B61" s="71"/>
      <c r="C61" s="24"/>
      <c r="D61" s="24"/>
      <c r="E61" s="212"/>
      <c r="F61" s="16"/>
      <c r="G61" s="68"/>
      <c r="H61" s="68"/>
      <c r="I61" s="66"/>
      <c r="J61" s="68"/>
      <c r="K61" s="68"/>
      <c r="L61" s="68"/>
      <c r="M61" s="68"/>
    </row>
    <row r="62" spans="1:13" ht="14.1" customHeight="1">
      <c r="A62" s="17" t="s">
        <v>130</v>
      </c>
      <c r="B62" s="24"/>
      <c r="C62" s="24"/>
      <c r="D62" s="24"/>
      <c r="E62" s="16"/>
      <c r="F62" s="16"/>
      <c r="G62" s="68"/>
      <c r="H62" s="68"/>
      <c r="I62" s="68"/>
      <c r="J62" s="68"/>
      <c r="K62" s="68"/>
      <c r="L62" s="68"/>
      <c r="M62" s="68"/>
    </row>
    <row r="63" spans="1:13" ht="14.1" customHeight="1">
      <c r="B63" s="5" t="s">
        <v>181</v>
      </c>
      <c r="C63" s="24"/>
      <c r="D63" s="24"/>
      <c r="E63" s="212">
        <v>12.1</v>
      </c>
      <c r="F63" s="16"/>
      <c r="G63" s="69">
        <f>G41+G60</f>
        <v>-33097833</v>
      </c>
      <c r="H63" s="68"/>
      <c r="I63" s="69">
        <f>I41+I60</f>
        <v>13348892</v>
      </c>
      <c r="J63" s="68"/>
      <c r="K63" s="69">
        <f>K41+K60</f>
        <v>0</v>
      </c>
      <c r="L63" s="68"/>
      <c r="M63" s="69">
        <f>M41+M60</f>
        <v>0</v>
      </c>
    </row>
    <row r="64" spans="1:13" ht="6" customHeight="1">
      <c r="B64" s="71"/>
      <c r="C64" s="24"/>
      <c r="D64" s="24"/>
      <c r="E64" s="16"/>
      <c r="F64" s="16"/>
      <c r="G64" s="68"/>
      <c r="H64" s="68"/>
      <c r="I64" s="68"/>
      <c r="J64" s="68"/>
      <c r="K64" s="68"/>
      <c r="L64" s="68"/>
      <c r="M64" s="68"/>
    </row>
    <row r="65" spans="1:13" ht="14.1" customHeight="1">
      <c r="A65" s="65" t="s">
        <v>284</v>
      </c>
      <c r="B65" s="26"/>
      <c r="C65" s="24"/>
      <c r="D65" s="24"/>
      <c r="E65" s="16"/>
      <c r="F65" s="16"/>
    </row>
    <row r="66" spans="1:13" ht="14.1" customHeight="1" thickBot="1">
      <c r="B66" s="71" t="s">
        <v>153</v>
      </c>
      <c r="C66" s="24"/>
      <c r="D66" s="24"/>
      <c r="E66" s="16"/>
      <c r="F66" s="16"/>
      <c r="G66" s="72">
        <f>G59+G63</f>
        <v>-37052216</v>
      </c>
      <c r="H66" s="68"/>
      <c r="I66" s="72">
        <f>I59+I63</f>
        <v>-43216285</v>
      </c>
      <c r="J66" s="68"/>
      <c r="K66" s="72">
        <f>K59+K63</f>
        <v>83247755</v>
      </c>
      <c r="L66" s="68"/>
      <c r="M66" s="72">
        <f>M59+M63</f>
        <v>42354758</v>
      </c>
    </row>
    <row r="67" spans="1:13" ht="6.75" customHeight="1" thickTop="1">
      <c r="B67" s="71"/>
      <c r="C67" s="24"/>
      <c r="D67" s="24"/>
      <c r="E67" s="16"/>
      <c r="F67" s="16"/>
      <c r="G67" s="68"/>
      <c r="H67" s="68"/>
      <c r="I67" s="68"/>
      <c r="J67" s="68"/>
      <c r="K67" s="68"/>
      <c r="L67" s="68"/>
      <c r="M67" s="68"/>
    </row>
    <row r="68" spans="1:13" ht="21.95" customHeight="1">
      <c r="A68" s="169" t="s">
        <v>157</v>
      </c>
      <c r="B68" s="6"/>
      <c r="C68" s="7"/>
      <c r="D68" s="7"/>
      <c r="E68" s="8"/>
      <c r="F68" s="8"/>
      <c r="G68" s="69"/>
      <c r="H68" s="69"/>
      <c r="I68" s="69"/>
      <c r="J68" s="69"/>
      <c r="K68" s="69"/>
      <c r="L68" s="69"/>
      <c r="M68" s="69"/>
    </row>
    <row r="69" spans="1:13" ht="16.5" customHeight="1">
      <c r="A69" s="71" t="s">
        <v>39</v>
      </c>
      <c r="B69" s="2"/>
      <c r="C69" s="2"/>
      <c r="D69" s="2"/>
      <c r="E69" s="3"/>
      <c r="F69" s="32"/>
      <c r="G69" s="4"/>
      <c r="H69" s="4"/>
      <c r="I69" s="4"/>
      <c r="J69" s="4"/>
      <c r="K69" s="4"/>
      <c r="L69" s="4"/>
      <c r="M69" s="4"/>
    </row>
    <row r="70" spans="1:13" ht="16.5" customHeight="1">
      <c r="A70" s="1" t="s">
        <v>136</v>
      </c>
      <c r="B70" s="2"/>
      <c r="C70" s="2"/>
      <c r="D70" s="2"/>
      <c r="E70" s="3"/>
      <c r="F70" s="32"/>
      <c r="G70" s="4"/>
      <c r="H70" s="4"/>
      <c r="I70" s="4"/>
      <c r="J70" s="4"/>
      <c r="K70" s="4"/>
      <c r="L70" s="4"/>
      <c r="M70" s="4"/>
    </row>
    <row r="71" spans="1:13" ht="16.5" customHeight="1">
      <c r="A71" s="6" t="str">
        <f>A3</f>
        <v>For the six-month period ended 30 June 2020</v>
      </c>
      <c r="B71" s="7"/>
      <c r="C71" s="7"/>
      <c r="D71" s="7"/>
      <c r="E71" s="8"/>
      <c r="F71" s="39"/>
      <c r="G71" s="9"/>
      <c r="H71" s="9"/>
      <c r="I71" s="9"/>
      <c r="J71" s="9"/>
      <c r="K71" s="9"/>
      <c r="L71" s="9"/>
      <c r="M71" s="9"/>
    </row>
    <row r="72" spans="1:13" ht="16.5" customHeight="1">
      <c r="A72" s="2"/>
      <c r="B72" s="2"/>
      <c r="C72" s="2"/>
      <c r="D72" s="2"/>
      <c r="E72" s="3"/>
      <c r="F72" s="32"/>
      <c r="G72" s="4"/>
      <c r="H72" s="4"/>
      <c r="I72" s="4"/>
      <c r="J72" s="4"/>
      <c r="K72" s="4"/>
      <c r="L72" s="4"/>
      <c r="M72" s="4"/>
    </row>
    <row r="73" spans="1:13" ht="16.5" customHeight="1">
      <c r="A73" s="2"/>
      <c r="B73" s="2"/>
      <c r="C73" s="2"/>
      <c r="D73" s="2"/>
      <c r="E73" s="3"/>
      <c r="F73" s="32"/>
      <c r="G73" s="4"/>
      <c r="H73" s="4"/>
      <c r="I73" s="4"/>
      <c r="J73" s="4"/>
      <c r="K73" s="4"/>
      <c r="L73" s="4"/>
      <c r="M73" s="4"/>
    </row>
    <row r="74" spans="1:13" ht="16.5" customHeight="1">
      <c r="A74" s="2"/>
      <c r="B74" s="2"/>
      <c r="C74" s="2"/>
      <c r="D74" s="2"/>
      <c r="E74" s="3"/>
      <c r="F74" s="32"/>
      <c r="G74" s="295" t="s">
        <v>5</v>
      </c>
      <c r="H74" s="295"/>
      <c r="I74" s="295"/>
      <c r="J74" s="238"/>
      <c r="K74" s="288" t="s">
        <v>96</v>
      </c>
      <c r="L74" s="288"/>
      <c r="M74" s="288"/>
    </row>
    <row r="75" spans="1:13" ht="16.5" customHeight="1">
      <c r="A75" s="2"/>
      <c r="B75" s="2"/>
      <c r="C75" s="2"/>
      <c r="D75" s="2"/>
      <c r="E75" s="3"/>
      <c r="F75" s="34"/>
      <c r="G75" s="287" t="s">
        <v>95</v>
      </c>
      <c r="H75" s="287"/>
      <c r="I75" s="287"/>
      <c r="J75" s="114"/>
      <c r="K75" s="287" t="s">
        <v>95</v>
      </c>
      <c r="L75" s="287"/>
      <c r="M75" s="287"/>
    </row>
    <row r="76" spans="1:13" ht="16.5" customHeight="1">
      <c r="A76" s="2"/>
      <c r="B76" s="2"/>
      <c r="C76" s="2"/>
      <c r="D76" s="2"/>
      <c r="E76" s="3"/>
      <c r="F76" s="34"/>
      <c r="G76" s="188" t="s">
        <v>241</v>
      </c>
      <c r="H76" s="189"/>
      <c r="I76" s="188" t="s">
        <v>241</v>
      </c>
      <c r="J76" s="190"/>
      <c r="K76" s="188" t="s">
        <v>241</v>
      </c>
      <c r="L76" s="189"/>
      <c r="M76" s="188" t="s">
        <v>241</v>
      </c>
    </row>
    <row r="77" spans="1:13" ht="16.5" customHeight="1">
      <c r="A77" s="2"/>
      <c r="B77" s="2"/>
      <c r="C77" s="2"/>
      <c r="D77" s="2"/>
      <c r="E77" s="3"/>
      <c r="F77" s="34"/>
      <c r="G77" s="172" t="s">
        <v>187</v>
      </c>
      <c r="H77" s="12"/>
      <c r="I77" s="172" t="s">
        <v>114</v>
      </c>
      <c r="J77" s="12"/>
      <c r="K77" s="172" t="s">
        <v>187</v>
      </c>
      <c r="L77" s="12"/>
      <c r="M77" s="172" t="s">
        <v>114</v>
      </c>
    </row>
    <row r="78" spans="1:13" ht="16.5" customHeight="1">
      <c r="A78" s="2"/>
      <c r="B78" s="2"/>
      <c r="C78" s="2"/>
      <c r="D78" s="2"/>
      <c r="E78" s="13"/>
      <c r="F78" s="67"/>
      <c r="G78" s="14" t="s">
        <v>38</v>
      </c>
      <c r="H78" s="10"/>
      <c r="I78" s="14" t="s">
        <v>38</v>
      </c>
      <c r="J78" s="10"/>
      <c r="K78" s="14" t="s">
        <v>38</v>
      </c>
      <c r="L78" s="10"/>
      <c r="M78" s="14" t="s">
        <v>38</v>
      </c>
    </row>
    <row r="79" spans="1:13" ht="16.5" customHeight="1">
      <c r="A79" s="2"/>
      <c r="B79" s="2"/>
      <c r="C79" s="2"/>
      <c r="D79" s="2"/>
      <c r="E79" s="13"/>
      <c r="F79" s="67"/>
      <c r="G79" s="15"/>
      <c r="H79" s="10"/>
      <c r="I79" s="15"/>
      <c r="J79" s="10"/>
      <c r="K79" s="15"/>
      <c r="L79" s="10"/>
      <c r="M79" s="15"/>
    </row>
    <row r="80" spans="1:13" ht="16.5" customHeight="1">
      <c r="A80" s="65" t="s">
        <v>285</v>
      </c>
      <c r="B80" s="26"/>
      <c r="C80" s="24"/>
      <c r="D80" s="24"/>
      <c r="E80" s="16"/>
      <c r="F80" s="16"/>
      <c r="G80" s="68"/>
      <c r="H80" s="68"/>
      <c r="I80" s="68"/>
      <c r="J80" s="68"/>
      <c r="K80" s="68"/>
      <c r="L80" s="68"/>
      <c r="M80" s="68"/>
    </row>
    <row r="81" spans="1:13" ht="16.5" customHeight="1">
      <c r="A81" s="264" t="s">
        <v>152</v>
      </c>
      <c r="B81" s="24" t="s">
        <v>43</v>
      </c>
      <c r="C81" s="24"/>
      <c r="D81" s="24"/>
      <c r="E81" s="16"/>
      <c r="F81" s="16"/>
      <c r="G81" s="68"/>
      <c r="H81" s="68"/>
      <c r="I81" s="68"/>
      <c r="J81" s="68"/>
      <c r="K81" s="68"/>
      <c r="L81" s="68"/>
      <c r="M81" s="68"/>
    </row>
    <row r="82" spans="1:13" ht="16.5" customHeight="1">
      <c r="A82" s="265" t="s">
        <v>193</v>
      </c>
      <c r="B82" s="24"/>
      <c r="C82" s="194" t="s">
        <v>162</v>
      </c>
      <c r="D82" s="24"/>
      <c r="E82" s="16"/>
      <c r="F82" s="16"/>
      <c r="G82" s="68">
        <v>-25164405</v>
      </c>
      <c r="H82" s="68"/>
      <c r="I82" s="68">
        <v>-51615423</v>
      </c>
      <c r="J82" s="68"/>
      <c r="K82" s="66">
        <v>83247755</v>
      </c>
      <c r="L82" s="68"/>
      <c r="M82" s="68">
        <v>38543854</v>
      </c>
    </row>
    <row r="83" spans="1:13" ht="16.5" customHeight="1">
      <c r="A83" s="195"/>
      <c r="B83" s="24"/>
      <c r="C83" s="194" t="s">
        <v>182</v>
      </c>
      <c r="D83" s="24"/>
      <c r="E83" s="16"/>
      <c r="F83" s="16"/>
      <c r="G83" s="69">
        <v>-7952235</v>
      </c>
      <c r="H83" s="68"/>
      <c r="I83" s="69">
        <v>3703901</v>
      </c>
      <c r="J83" s="68"/>
      <c r="K83" s="69">
        <v>0</v>
      </c>
      <c r="L83" s="68"/>
      <c r="M83" s="240">
        <v>0</v>
      </c>
    </row>
    <row r="84" spans="1:13" ht="16.5" customHeight="1">
      <c r="A84" s="195"/>
      <c r="B84" s="24"/>
      <c r="C84" s="194"/>
      <c r="D84" s="24"/>
      <c r="E84" s="16"/>
      <c r="F84" s="16"/>
      <c r="G84" s="68"/>
      <c r="H84" s="68"/>
      <c r="I84" s="68"/>
      <c r="J84" s="68"/>
      <c r="K84" s="68"/>
      <c r="L84" s="68"/>
      <c r="M84" s="68"/>
    </row>
    <row r="85" spans="1:13" ht="16.5" customHeight="1">
      <c r="A85" s="195"/>
      <c r="B85" s="24" t="s">
        <v>267</v>
      </c>
      <c r="C85" s="194"/>
      <c r="D85" s="24"/>
      <c r="E85" s="16"/>
      <c r="F85" s="16"/>
      <c r="G85" s="68">
        <f>SUM(G82:G83)</f>
        <v>-33116640</v>
      </c>
      <c r="H85" s="68"/>
      <c r="I85" s="68">
        <f>SUM(I82:I83)</f>
        <v>-47911522</v>
      </c>
      <c r="J85" s="68"/>
      <c r="K85" s="68">
        <f>SUM(K82:K83)</f>
        <v>83247755</v>
      </c>
      <c r="L85" s="68"/>
      <c r="M85" s="68">
        <f>SUM(M82:M83)</f>
        <v>38543854</v>
      </c>
    </row>
    <row r="86" spans="1:13" ht="16.5" customHeight="1">
      <c r="A86" s="195"/>
      <c r="B86" s="24" t="s">
        <v>32</v>
      </c>
      <c r="C86" s="24"/>
      <c r="D86" s="24"/>
      <c r="E86" s="16"/>
      <c r="F86" s="16"/>
      <c r="G86" s="180">
        <v>-25668288</v>
      </c>
      <c r="H86" s="239"/>
      <c r="I86" s="182">
        <v>9881344</v>
      </c>
      <c r="J86" s="231"/>
      <c r="K86" s="175">
        <v>0</v>
      </c>
      <c r="L86" s="20"/>
      <c r="M86" s="175">
        <v>0</v>
      </c>
    </row>
    <row r="87" spans="1:13" ht="16.5" customHeight="1">
      <c r="A87" s="195"/>
      <c r="B87" s="24"/>
      <c r="C87" s="194"/>
      <c r="D87" s="24"/>
      <c r="E87" s="16"/>
      <c r="F87" s="16"/>
      <c r="G87" s="68"/>
      <c r="H87" s="68"/>
      <c r="I87" s="68"/>
      <c r="J87" s="68"/>
      <c r="K87" s="68"/>
      <c r="L87" s="68"/>
      <c r="M87" s="68"/>
    </row>
    <row r="88" spans="1:13" ht="16.5" customHeight="1" thickBot="1">
      <c r="A88" s="195"/>
      <c r="B88" s="24"/>
      <c r="C88" s="194"/>
      <c r="D88" s="24"/>
      <c r="E88" s="16"/>
      <c r="F88" s="16"/>
      <c r="G88" s="72">
        <f>SUM(G85:G86)</f>
        <v>-58784928</v>
      </c>
      <c r="H88" s="68"/>
      <c r="I88" s="72">
        <f>SUM(I85:I86)</f>
        <v>-38030178</v>
      </c>
      <c r="J88" s="68"/>
      <c r="K88" s="72">
        <f>SUM(K85:K86)</f>
        <v>83247755</v>
      </c>
      <c r="L88" s="68"/>
      <c r="M88" s="72">
        <f>SUM(M85:M86)</f>
        <v>38543854</v>
      </c>
    </row>
    <row r="89" spans="1:13" ht="16.5" customHeight="1" thickTop="1">
      <c r="A89" s="195"/>
      <c r="B89" s="24"/>
      <c r="C89" s="194"/>
      <c r="D89" s="24"/>
      <c r="E89" s="16"/>
      <c r="F89" s="16"/>
      <c r="G89" s="68"/>
      <c r="H89" s="68"/>
      <c r="I89" s="68"/>
      <c r="J89" s="68"/>
      <c r="K89" s="68"/>
      <c r="L89" s="68"/>
      <c r="M89" s="68"/>
    </row>
    <row r="90" spans="1:13" ht="16.5" customHeight="1">
      <c r="A90" s="65" t="s">
        <v>130</v>
      </c>
      <c r="B90" s="24"/>
      <c r="C90" s="24"/>
      <c r="D90" s="24"/>
      <c r="E90" s="16"/>
      <c r="F90" s="16"/>
      <c r="G90" s="68"/>
      <c r="H90" s="68"/>
      <c r="I90" s="68"/>
      <c r="J90" s="68"/>
      <c r="K90" s="68"/>
      <c r="L90" s="68"/>
      <c r="M90" s="68"/>
    </row>
    <row r="91" spans="1:13" ht="16.5" customHeight="1">
      <c r="A91" s="65"/>
      <c r="B91" s="26" t="s">
        <v>82</v>
      </c>
      <c r="C91" s="24"/>
      <c r="D91" s="24"/>
      <c r="E91" s="16"/>
      <c r="F91" s="16"/>
      <c r="G91" s="68"/>
      <c r="H91" s="68"/>
    </row>
    <row r="92" spans="1:13" ht="16.5" customHeight="1">
      <c r="A92" s="65"/>
      <c r="B92" s="24" t="s">
        <v>43</v>
      </c>
      <c r="C92" s="24"/>
      <c r="D92" s="24"/>
      <c r="E92" s="16"/>
      <c r="F92" s="16"/>
      <c r="G92" s="68"/>
      <c r="H92" s="68"/>
      <c r="I92" s="68"/>
      <c r="J92" s="68"/>
      <c r="K92" s="68"/>
      <c r="L92" s="68"/>
      <c r="M92" s="68"/>
    </row>
    <row r="93" spans="1:13" ht="16.5" customHeight="1">
      <c r="A93" s="195" t="s">
        <v>154</v>
      </c>
      <c r="B93" s="24"/>
      <c r="C93" s="194" t="s">
        <v>162</v>
      </c>
      <c r="D93" s="24"/>
      <c r="E93" s="16"/>
      <c r="F93" s="16"/>
      <c r="G93" s="68">
        <v>-3954383</v>
      </c>
      <c r="H93" s="68"/>
      <c r="I93" s="68">
        <v>-56565177</v>
      </c>
      <c r="J93" s="68"/>
      <c r="K93" s="68">
        <v>83247755</v>
      </c>
      <c r="L93" s="68"/>
      <c r="M93" s="68">
        <v>42354758</v>
      </c>
    </row>
    <row r="94" spans="1:13" ht="16.5" customHeight="1">
      <c r="A94" s="195" t="s">
        <v>155</v>
      </c>
      <c r="B94" s="24"/>
      <c r="C94" s="194" t="s">
        <v>182</v>
      </c>
      <c r="D94" s="24"/>
      <c r="E94" s="16"/>
      <c r="F94" s="16"/>
      <c r="G94" s="69">
        <v>-7821563</v>
      </c>
      <c r="H94" s="68"/>
      <c r="I94" s="69">
        <v>3615785</v>
      </c>
      <c r="J94" s="68"/>
      <c r="K94" s="69">
        <v>0</v>
      </c>
      <c r="L94" s="68"/>
      <c r="M94" s="69">
        <v>0</v>
      </c>
    </row>
    <row r="95" spans="1:13" ht="16.5" customHeight="1">
      <c r="A95" s="65"/>
      <c r="B95" s="26"/>
      <c r="C95" s="24"/>
      <c r="D95" s="24"/>
      <c r="E95" s="16"/>
      <c r="F95" s="16"/>
      <c r="G95" s="68"/>
      <c r="H95" s="68"/>
      <c r="I95" s="68"/>
      <c r="J95" s="68"/>
      <c r="K95" s="68"/>
      <c r="L95" s="68"/>
      <c r="M95" s="68"/>
    </row>
    <row r="96" spans="1:13" ht="16.5" customHeight="1">
      <c r="A96" s="65"/>
      <c r="B96" s="24" t="s">
        <v>267</v>
      </c>
      <c r="C96" s="24"/>
      <c r="D96" s="24"/>
      <c r="E96" s="16"/>
      <c r="F96" s="16"/>
      <c r="G96" s="68">
        <f>SUM(G93:G94)</f>
        <v>-11775946</v>
      </c>
      <c r="H96" s="68"/>
      <c r="I96" s="68">
        <v>-52949392</v>
      </c>
      <c r="J96" s="68"/>
      <c r="K96" s="68">
        <f>SUM(K91:K93)</f>
        <v>83247755</v>
      </c>
      <c r="L96" s="68"/>
      <c r="M96" s="68">
        <v>42354758</v>
      </c>
    </row>
    <row r="97" spans="1:13" ht="16.5" customHeight="1">
      <c r="A97" s="65"/>
      <c r="B97" s="24" t="s">
        <v>32</v>
      </c>
      <c r="C97" s="24"/>
      <c r="D97" s="24"/>
      <c r="E97" s="16"/>
      <c r="F97" s="16"/>
      <c r="G97" s="182">
        <v>-25276270</v>
      </c>
      <c r="H97" s="181"/>
      <c r="I97" s="182">
        <v>9733107</v>
      </c>
      <c r="J97" s="181"/>
      <c r="K97" s="175">
        <v>0</v>
      </c>
      <c r="L97" s="20"/>
      <c r="M97" s="175">
        <v>0</v>
      </c>
    </row>
    <row r="98" spans="1:13" ht="16.5" customHeight="1">
      <c r="A98" s="65"/>
      <c r="B98" s="26"/>
      <c r="C98" s="24"/>
      <c r="D98" s="24"/>
      <c r="E98" s="16"/>
      <c r="F98" s="16"/>
      <c r="G98" s="68"/>
      <c r="H98" s="68"/>
      <c r="I98" s="68"/>
      <c r="J98" s="68"/>
      <c r="K98" s="68"/>
      <c r="L98" s="68"/>
      <c r="M98" s="68"/>
    </row>
    <row r="99" spans="1:13" ht="16.5" customHeight="1" thickBot="1">
      <c r="A99" s="65"/>
      <c r="B99" s="26"/>
      <c r="C99" s="24"/>
      <c r="D99" s="24"/>
      <c r="E99" s="16"/>
      <c r="F99" s="16"/>
      <c r="G99" s="72">
        <f>SUM(G96:G97)</f>
        <v>-37052216</v>
      </c>
      <c r="H99" s="68"/>
      <c r="I99" s="72">
        <f>SUM(I96:I97)</f>
        <v>-43216285</v>
      </c>
      <c r="J99" s="68"/>
      <c r="K99" s="72">
        <f>SUM(K96:K97)</f>
        <v>83247755</v>
      </c>
      <c r="L99" s="68"/>
      <c r="M99" s="72">
        <f>SUM(M96:M97)</f>
        <v>42354758</v>
      </c>
    </row>
    <row r="100" spans="1:13" ht="16.5" customHeight="1" thickTop="1">
      <c r="A100" s="26" t="s">
        <v>263</v>
      </c>
      <c r="B100" s="26"/>
      <c r="C100" s="24"/>
      <c r="D100" s="24"/>
      <c r="E100" s="16"/>
      <c r="F100" s="16"/>
      <c r="G100" s="68"/>
      <c r="H100" s="68"/>
      <c r="I100" s="68"/>
      <c r="J100" s="68"/>
      <c r="K100" s="68"/>
      <c r="L100" s="68"/>
      <c r="M100" s="68"/>
    </row>
    <row r="101" spans="1:13" ht="16.5" customHeight="1">
      <c r="A101" s="24"/>
      <c r="B101" s="24"/>
      <c r="C101" s="24"/>
      <c r="D101" s="24"/>
      <c r="E101" s="16"/>
      <c r="F101" s="16"/>
      <c r="G101" s="68"/>
      <c r="H101" s="68"/>
      <c r="I101" s="68"/>
      <c r="J101" s="68"/>
      <c r="K101" s="68"/>
      <c r="L101" s="68"/>
      <c r="M101" s="68"/>
    </row>
    <row r="102" spans="1:13" ht="16.5" customHeight="1">
      <c r="B102" s="24" t="s">
        <v>268</v>
      </c>
      <c r="E102" s="70"/>
      <c r="F102" s="27"/>
      <c r="G102" s="5"/>
      <c r="H102" s="5"/>
      <c r="I102" s="5"/>
      <c r="J102" s="5"/>
      <c r="K102" s="5"/>
      <c r="L102" s="5"/>
      <c r="M102" s="5"/>
    </row>
    <row r="103" spans="1:13" ht="16.5" customHeight="1" thickBot="1">
      <c r="A103" s="24"/>
      <c r="C103" s="194" t="s">
        <v>162</v>
      </c>
      <c r="E103" s="70"/>
      <c r="F103" s="27"/>
      <c r="G103" s="278">
        <v>-0.06</v>
      </c>
      <c r="H103" s="281"/>
      <c r="I103" s="278">
        <v>-0.123</v>
      </c>
      <c r="J103" s="281"/>
      <c r="K103" s="278">
        <v>0.183</v>
      </c>
      <c r="L103" s="281"/>
      <c r="M103" s="278">
        <v>8.2000000000000003E-2</v>
      </c>
    </row>
    <row r="104" spans="1:13" ht="16.5" customHeight="1" thickTop="1">
      <c r="A104" s="24"/>
      <c r="C104" s="194"/>
      <c r="E104" s="70"/>
      <c r="F104" s="27"/>
      <c r="G104" s="279"/>
      <c r="H104" s="281"/>
      <c r="I104" s="279"/>
      <c r="J104" s="281"/>
      <c r="K104" s="279"/>
      <c r="L104" s="281"/>
      <c r="M104" s="279"/>
    </row>
    <row r="105" spans="1:13" ht="16.5" customHeight="1" thickBot="1">
      <c r="A105" s="24"/>
      <c r="C105" s="194" t="s">
        <v>182</v>
      </c>
      <c r="E105" s="70"/>
      <c r="F105" s="27"/>
      <c r="G105" s="278">
        <v>-1.9E-2</v>
      </c>
      <c r="H105" s="281"/>
      <c r="I105" s="278">
        <v>8.9999999999999993E-3</v>
      </c>
      <c r="J105" s="281"/>
      <c r="K105" s="278" t="s">
        <v>246</v>
      </c>
      <c r="L105" s="281"/>
      <c r="M105" s="278" t="s">
        <v>246</v>
      </c>
    </row>
    <row r="106" spans="1:13" ht="16.5" customHeight="1" thickTop="1">
      <c r="A106" s="24"/>
      <c r="E106" s="70"/>
      <c r="F106" s="27"/>
      <c r="G106" s="279"/>
      <c r="H106" s="281"/>
      <c r="I106" s="279"/>
      <c r="J106" s="281"/>
      <c r="K106" s="279"/>
      <c r="L106" s="281"/>
      <c r="M106" s="279"/>
    </row>
    <row r="107" spans="1:13" ht="16.5" customHeight="1">
      <c r="A107" s="24"/>
      <c r="E107" s="70"/>
      <c r="F107" s="27"/>
      <c r="G107" s="74"/>
      <c r="H107" s="73"/>
      <c r="I107" s="267"/>
      <c r="J107" s="73"/>
      <c r="K107" s="74"/>
      <c r="L107" s="73"/>
      <c r="M107" s="74"/>
    </row>
    <row r="108" spans="1:13" ht="16.5" customHeight="1">
      <c r="A108" s="24"/>
      <c r="E108" s="70"/>
      <c r="F108" s="27"/>
      <c r="G108" s="74"/>
      <c r="H108" s="73"/>
      <c r="I108" s="74"/>
      <c r="J108" s="73"/>
      <c r="K108" s="74"/>
      <c r="L108" s="73"/>
      <c r="M108" s="74"/>
    </row>
    <row r="109" spans="1:13" ht="16.5" customHeight="1">
      <c r="A109" s="24"/>
      <c r="E109" s="70"/>
      <c r="F109" s="27"/>
      <c r="G109" s="74"/>
      <c r="H109" s="73"/>
      <c r="I109" s="74"/>
      <c r="J109" s="73"/>
      <c r="K109" s="74"/>
      <c r="L109" s="73"/>
      <c r="M109" s="74"/>
    </row>
    <row r="110" spans="1:13" ht="16.5" customHeight="1">
      <c r="A110" s="24"/>
      <c r="E110" s="70"/>
      <c r="F110" s="27"/>
      <c r="G110" s="74"/>
      <c r="H110" s="73"/>
      <c r="I110" s="74"/>
      <c r="J110" s="73"/>
      <c r="K110" s="74"/>
      <c r="L110" s="73"/>
      <c r="M110" s="74"/>
    </row>
    <row r="111" spans="1:13" ht="16.5" customHeight="1">
      <c r="A111" s="24"/>
      <c r="E111" s="70"/>
      <c r="F111" s="27"/>
      <c r="G111" s="74"/>
      <c r="H111" s="73"/>
      <c r="I111" s="74"/>
      <c r="J111" s="73"/>
      <c r="K111" s="74"/>
      <c r="L111" s="73"/>
      <c r="M111" s="74"/>
    </row>
    <row r="112" spans="1:13" ht="16.5" customHeight="1">
      <c r="A112" s="24"/>
      <c r="E112" s="70"/>
      <c r="F112" s="27"/>
      <c r="G112" s="74"/>
      <c r="H112" s="73"/>
      <c r="I112" s="74"/>
      <c r="J112" s="73"/>
      <c r="K112" s="74"/>
      <c r="L112" s="73"/>
      <c r="M112" s="74"/>
    </row>
    <row r="113" spans="1:13" ht="16.5" customHeight="1">
      <c r="A113" s="24"/>
      <c r="E113" s="70"/>
      <c r="F113" s="27"/>
      <c r="G113" s="74"/>
      <c r="H113" s="73"/>
      <c r="I113" s="74"/>
      <c r="J113" s="73"/>
      <c r="K113" s="74"/>
      <c r="L113" s="73"/>
      <c r="M113" s="74"/>
    </row>
    <row r="114" spans="1:13" ht="16.5" customHeight="1">
      <c r="A114" s="24"/>
      <c r="E114" s="70"/>
      <c r="F114" s="27"/>
      <c r="G114" s="74"/>
      <c r="H114" s="73"/>
      <c r="I114" s="74"/>
      <c r="J114" s="73"/>
      <c r="K114" s="74"/>
      <c r="L114" s="73"/>
      <c r="M114" s="74"/>
    </row>
    <row r="115" spans="1:13" ht="16.5" customHeight="1">
      <c r="A115" s="24"/>
      <c r="E115" s="70"/>
      <c r="F115" s="27"/>
      <c r="G115" s="74"/>
      <c r="H115" s="73"/>
      <c r="I115" s="74"/>
      <c r="J115" s="73"/>
      <c r="K115" s="74"/>
      <c r="L115" s="73"/>
      <c r="M115" s="74"/>
    </row>
    <row r="116" spans="1:13" ht="16.5" customHeight="1">
      <c r="A116" s="24"/>
      <c r="E116" s="70"/>
      <c r="F116" s="27"/>
      <c r="G116" s="74"/>
      <c r="H116" s="73"/>
      <c r="I116" s="74"/>
      <c r="J116" s="73"/>
      <c r="K116" s="74"/>
      <c r="L116" s="73"/>
      <c r="M116" s="74"/>
    </row>
    <row r="117" spans="1:13" ht="16.5" customHeight="1">
      <c r="A117" s="24"/>
      <c r="E117" s="70"/>
      <c r="F117" s="27"/>
      <c r="G117" s="74"/>
      <c r="H117" s="73"/>
      <c r="I117" s="74"/>
      <c r="J117" s="73"/>
      <c r="K117" s="74"/>
      <c r="L117" s="73"/>
      <c r="M117" s="74"/>
    </row>
    <row r="118" spans="1:13" ht="16.5" customHeight="1">
      <c r="A118" s="24"/>
      <c r="E118" s="70"/>
      <c r="F118" s="27"/>
      <c r="G118" s="74"/>
      <c r="H118" s="73"/>
      <c r="I118" s="74"/>
      <c r="J118" s="73"/>
      <c r="K118" s="74"/>
      <c r="L118" s="73"/>
      <c r="M118" s="74"/>
    </row>
    <row r="119" spans="1:13" ht="16.5" customHeight="1">
      <c r="A119" s="24"/>
      <c r="E119" s="70"/>
      <c r="F119" s="27"/>
      <c r="G119" s="74"/>
      <c r="H119" s="73"/>
      <c r="I119" s="74"/>
      <c r="J119" s="73"/>
      <c r="K119" s="74"/>
      <c r="L119" s="73"/>
      <c r="M119" s="74"/>
    </row>
    <row r="120" spans="1:13" s="75" customFormat="1" ht="21.95" customHeight="1">
      <c r="A120" s="294" t="s">
        <v>157</v>
      </c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  <c r="L120" s="294"/>
      <c r="M120" s="294"/>
    </row>
  </sheetData>
  <mergeCells count="9">
    <mergeCell ref="G75:I75"/>
    <mergeCell ref="K75:M75"/>
    <mergeCell ref="A120:M120"/>
    <mergeCell ref="G6:I6"/>
    <mergeCell ref="K6:M6"/>
    <mergeCell ref="G7:I7"/>
    <mergeCell ref="K7:M7"/>
    <mergeCell ref="G74:I74"/>
    <mergeCell ref="K74:M74"/>
  </mergeCells>
  <pageMargins left="0.8" right="0.5" top="0.5" bottom="0.6" header="0.49" footer="0.4"/>
  <pageSetup paperSize="9" scale="90" firstPageNumber="7" orientation="portrait" useFirstPageNumber="1" horizontalDpi="1200" verticalDpi="1200" r:id="rId1"/>
  <headerFooter>
    <oddFooter>&amp;R&amp;"Arial,Regular"&amp;9&amp;P</oddFooter>
  </headerFooter>
  <rowBreaks count="1" manualBreakCount="1">
    <brk id="6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0"/>
  <sheetViews>
    <sheetView zoomScaleNormal="100" zoomScaleSheetLayoutView="84" workbookViewId="0">
      <selection activeCell="Q11" sqref="Q11"/>
    </sheetView>
  </sheetViews>
  <sheetFormatPr defaultColWidth="10.28515625" defaultRowHeight="16.5" customHeight="1"/>
  <cols>
    <col min="1" max="1" width="1.28515625" style="34" customWidth="1"/>
    <col min="2" max="2" width="33.85546875" style="34" customWidth="1"/>
    <col min="3" max="3" width="4.5703125" style="3" customWidth="1"/>
    <col min="4" max="4" width="0.42578125" style="34" customWidth="1"/>
    <col min="5" max="5" width="11.28515625" style="18" customWidth="1"/>
    <col min="6" max="6" width="0.42578125" style="18" customWidth="1"/>
    <col min="7" max="7" width="11" style="18" customWidth="1"/>
    <col min="8" max="8" width="0.42578125" style="18" customWidth="1"/>
    <col min="9" max="9" width="12.140625" style="252" customWidth="1"/>
    <col min="10" max="10" width="0.42578125" style="18" customWidth="1"/>
    <col min="11" max="11" width="15" style="252" customWidth="1"/>
    <col min="12" max="12" width="0.42578125" style="18" customWidth="1"/>
    <col min="13" max="13" width="10.28515625" style="18" customWidth="1"/>
    <col min="14" max="14" width="0.42578125" style="18" customWidth="1"/>
    <col min="15" max="15" width="13.28515625" style="18" customWidth="1"/>
    <col min="16" max="16" width="0.42578125" style="18" customWidth="1"/>
    <col min="17" max="17" width="15.28515625" style="18" customWidth="1"/>
    <col min="18" max="18" width="0.42578125" style="18" customWidth="1"/>
    <col min="19" max="19" width="11.7109375" style="18" customWidth="1"/>
    <col min="20" max="20" width="0.42578125" style="18" customWidth="1"/>
    <col min="21" max="21" width="11.7109375" style="18" customWidth="1"/>
    <col min="22" max="22" width="0.42578125" style="18" customWidth="1"/>
    <col min="23" max="23" width="12.28515625" style="18" customWidth="1"/>
    <col min="24" max="16384" width="10.28515625" style="34"/>
  </cols>
  <sheetData>
    <row r="1" spans="1:23" ht="16.5" customHeight="1">
      <c r="A1" s="71" t="s">
        <v>39</v>
      </c>
      <c r="B1" s="1"/>
      <c r="D1" s="2"/>
      <c r="E1" s="247"/>
      <c r="F1" s="247"/>
      <c r="G1" s="247"/>
      <c r="H1" s="247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16.5" customHeight="1">
      <c r="A2" s="1" t="s">
        <v>90</v>
      </c>
      <c r="B2" s="1"/>
      <c r="D2" s="2"/>
      <c r="E2" s="247"/>
      <c r="F2" s="247"/>
      <c r="G2" s="247"/>
      <c r="H2" s="247"/>
      <c r="I2" s="4"/>
      <c r="J2" s="248"/>
      <c r="K2" s="248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</row>
    <row r="3" spans="1:23" s="17" customFormat="1" ht="16.5" customHeight="1">
      <c r="A3" s="6" t="str">
        <f>'eng 7-8 (6M)'!A3</f>
        <v>For the six-month period ended 30 June 2020</v>
      </c>
      <c r="B3" s="6"/>
      <c r="C3" s="8"/>
      <c r="D3" s="7"/>
      <c r="E3" s="249"/>
      <c r="F3" s="249"/>
      <c r="G3" s="249"/>
      <c r="H3" s="24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s="17" customFormat="1" ht="16.5" customHeight="1">
      <c r="A4" s="26"/>
      <c r="B4" s="26"/>
      <c r="C4" s="16"/>
      <c r="D4" s="24"/>
      <c r="E4" s="250"/>
      <c r="F4" s="250"/>
      <c r="G4" s="250"/>
      <c r="H4" s="250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</row>
    <row r="5" spans="1:23" ht="16.5" customHeight="1">
      <c r="A5" s="2"/>
      <c r="B5" s="2"/>
      <c r="D5" s="2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</row>
    <row r="6" spans="1:23" s="43" customFormat="1" ht="16.5" customHeight="1">
      <c r="A6" s="41"/>
      <c r="B6" s="41"/>
      <c r="C6" s="42"/>
      <c r="D6" s="41"/>
      <c r="E6" s="297" t="s">
        <v>97</v>
      </c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</row>
    <row r="7" spans="1:23" s="43" customFormat="1" ht="16.5" customHeight="1">
      <c r="A7" s="41"/>
      <c r="B7" s="41"/>
      <c r="C7" s="42"/>
      <c r="D7" s="41"/>
      <c r="E7" s="297" t="s">
        <v>47</v>
      </c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51"/>
      <c r="U7" s="251"/>
      <c r="V7" s="251"/>
      <c r="W7" s="251"/>
    </row>
    <row r="8" spans="1:23" s="3" customFormat="1" ht="16.5" customHeight="1">
      <c r="D8" s="45"/>
      <c r="E8" s="252"/>
      <c r="F8" s="253"/>
      <c r="G8" s="254"/>
      <c r="H8" s="253"/>
      <c r="I8" s="297" t="s">
        <v>160</v>
      </c>
      <c r="J8" s="297"/>
      <c r="K8" s="297"/>
      <c r="L8" s="253"/>
      <c r="M8" s="298" t="s">
        <v>85</v>
      </c>
      <c r="N8" s="298"/>
      <c r="O8" s="298"/>
      <c r="P8" s="298"/>
      <c r="Q8" s="298"/>
      <c r="R8" s="253"/>
      <c r="S8" s="252"/>
      <c r="T8" s="253"/>
      <c r="U8" s="252"/>
      <c r="V8" s="253"/>
      <c r="W8" s="252"/>
    </row>
    <row r="9" spans="1:23" s="3" customFormat="1" ht="16.5" customHeight="1">
      <c r="D9" s="45"/>
      <c r="E9" s="252"/>
      <c r="F9" s="253"/>
      <c r="G9" s="254"/>
      <c r="H9" s="253"/>
      <c r="I9" s="251"/>
      <c r="J9" s="251"/>
      <c r="K9" s="251"/>
      <c r="L9" s="253"/>
      <c r="M9" s="251"/>
      <c r="N9" s="251"/>
      <c r="O9" s="251" t="s">
        <v>128</v>
      </c>
      <c r="P9" s="251"/>
      <c r="Q9" s="251"/>
      <c r="R9" s="253"/>
      <c r="S9" s="252"/>
      <c r="T9" s="253"/>
      <c r="U9" s="252"/>
      <c r="V9" s="253"/>
      <c r="W9" s="252"/>
    </row>
    <row r="10" spans="1:23" s="3" customFormat="1" ht="16.5" customHeight="1">
      <c r="D10" s="45"/>
      <c r="E10" s="252"/>
      <c r="F10" s="253"/>
      <c r="G10" s="252"/>
      <c r="H10" s="253"/>
      <c r="L10" s="253"/>
      <c r="M10" s="253"/>
      <c r="N10" s="253"/>
      <c r="O10" s="253" t="s">
        <v>127</v>
      </c>
      <c r="P10" s="253"/>
      <c r="Q10" s="15" t="s">
        <v>99</v>
      </c>
      <c r="R10" s="253"/>
      <c r="S10" s="253" t="s">
        <v>71</v>
      </c>
      <c r="T10" s="252"/>
      <c r="U10" s="252"/>
      <c r="V10" s="253"/>
      <c r="W10" s="252"/>
    </row>
    <row r="11" spans="1:23" s="3" customFormat="1" ht="16.5" customHeight="1">
      <c r="C11" s="183"/>
      <c r="D11" s="45"/>
      <c r="E11" s="254" t="s">
        <v>44</v>
      </c>
      <c r="F11" s="253"/>
      <c r="G11" s="252"/>
      <c r="H11" s="253"/>
      <c r="I11" s="23"/>
      <c r="J11" s="253"/>
      <c r="K11" s="253" t="s">
        <v>161</v>
      </c>
      <c r="L11" s="253"/>
      <c r="M11" s="253" t="s">
        <v>126</v>
      </c>
      <c r="N11" s="253"/>
      <c r="O11" s="253" t="s">
        <v>224</v>
      </c>
      <c r="P11" s="253"/>
      <c r="Q11" s="15" t="s">
        <v>101</v>
      </c>
      <c r="R11" s="253"/>
      <c r="S11" s="253" t="s">
        <v>168</v>
      </c>
      <c r="T11" s="252"/>
      <c r="U11" s="253" t="s">
        <v>123</v>
      </c>
      <c r="V11" s="253"/>
      <c r="W11" s="252"/>
    </row>
    <row r="12" spans="1:23" s="3" customFormat="1" ht="16.5" customHeight="1">
      <c r="C12" s="255"/>
      <c r="D12" s="45"/>
      <c r="E12" s="256" t="s">
        <v>45</v>
      </c>
      <c r="F12" s="253"/>
      <c r="G12" s="253" t="s">
        <v>68</v>
      </c>
      <c r="H12" s="253"/>
      <c r="I12" s="15" t="s">
        <v>41</v>
      </c>
      <c r="J12" s="253"/>
      <c r="K12" s="253" t="s">
        <v>175</v>
      </c>
      <c r="L12" s="253"/>
      <c r="M12" s="45" t="s">
        <v>125</v>
      </c>
      <c r="N12" s="253"/>
      <c r="O12" s="45" t="s">
        <v>225</v>
      </c>
      <c r="P12" s="253"/>
      <c r="Q12" s="15" t="s">
        <v>100</v>
      </c>
      <c r="R12" s="253"/>
      <c r="S12" s="253" t="s">
        <v>167</v>
      </c>
      <c r="T12" s="253"/>
      <c r="U12" s="253" t="s">
        <v>122</v>
      </c>
      <c r="V12" s="253"/>
      <c r="W12" s="253" t="s">
        <v>0</v>
      </c>
    </row>
    <row r="13" spans="1:23" s="3" customFormat="1" ht="16.5" customHeight="1">
      <c r="C13" s="255"/>
      <c r="D13" s="45"/>
      <c r="E13" s="253" t="s">
        <v>46</v>
      </c>
      <c r="F13" s="253"/>
      <c r="G13" s="256" t="s">
        <v>69</v>
      </c>
      <c r="H13" s="253"/>
      <c r="I13" s="172" t="s">
        <v>70</v>
      </c>
      <c r="J13" s="253"/>
      <c r="K13" s="253" t="s">
        <v>174</v>
      </c>
      <c r="L13" s="253"/>
      <c r="M13" s="253" t="s">
        <v>124</v>
      </c>
      <c r="N13" s="253"/>
      <c r="O13" s="15" t="s">
        <v>129</v>
      </c>
      <c r="P13" s="253"/>
      <c r="Q13" s="15" t="s">
        <v>102</v>
      </c>
      <c r="R13" s="253"/>
      <c r="S13" s="253" t="s">
        <v>48</v>
      </c>
      <c r="T13" s="253"/>
      <c r="U13" s="253" t="s">
        <v>49</v>
      </c>
      <c r="V13" s="253"/>
      <c r="W13" s="253" t="s">
        <v>50</v>
      </c>
    </row>
    <row r="14" spans="1:23" s="3" customFormat="1" ht="16.5" customHeight="1">
      <c r="C14" s="266" t="s">
        <v>6</v>
      </c>
      <c r="D14" s="45"/>
      <c r="E14" s="257" t="s">
        <v>38</v>
      </c>
      <c r="F14" s="253"/>
      <c r="G14" s="257" t="s">
        <v>38</v>
      </c>
      <c r="H14" s="253"/>
      <c r="I14" s="257" t="s">
        <v>38</v>
      </c>
      <c r="J14" s="253"/>
      <c r="K14" s="257" t="s">
        <v>38</v>
      </c>
      <c r="L14" s="253"/>
      <c r="M14" s="257" t="s">
        <v>38</v>
      </c>
      <c r="N14" s="253"/>
      <c r="O14" s="257" t="s">
        <v>38</v>
      </c>
      <c r="P14" s="253"/>
      <c r="Q14" s="257" t="s">
        <v>38</v>
      </c>
      <c r="R14" s="253"/>
      <c r="S14" s="257" t="s">
        <v>38</v>
      </c>
      <c r="T14" s="253"/>
      <c r="U14" s="257" t="s">
        <v>38</v>
      </c>
      <c r="V14" s="253"/>
      <c r="W14" s="257" t="s">
        <v>38</v>
      </c>
    </row>
    <row r="15" spans="1:23" ht="6" customHeight="1">
      <c r="A15" s="56"/>
      <c r="B15" s="56"/>
      <c r="C15" s="62"/>
      <c r="D15" s="22"/>
      <c r="E15" s="187"/>
      <c r="G15" s="187"/>
      <c r="I15" s="187"/>
      <c r="K15" s="187"/>
      <c r="Q15" s="187"/>
      <c r="S15" s="187"/>
      <c r="U15" s="68"/>
      <c r="W15" s="187"/>
    </row>
    <row r="16" spans="1:23" ht="16.5" customHeight="1">
      <c r="A16" s="56" t="s">
        <v>115</v>
      </c>
      <c r="B16" s="56"/>
      <c r="C16" s="62"/>
      <c r="D16" s="22"/>
      <c r="E16" s="186">
        <v>467950000</v>
      </c>
      <c r="G16" s="223">
        <v>448802180</v>
      </c>
      <c r="I16" s="258">
        <v>46795718</v>
      </c>
      <c r="K16" s="258">
        <v>-120908307</v>
      </c>
      <c r="M16" s="223">
        <v>-1051939</v>
      </c>
      <c r="O16" s="223">
        <v>-12624661</v>
      </c>
      <c r="P16" s="223"/>
      <c r="Q16" s="223">
        <v>10562202</v>
      </c>
      <c r="S16" s="68">
        <f>SUM(E16:Q16)</f>
        <v>839525193</v>
      </c>
      <c r="U16" s="258">
        <v>574249902</v>
      </c>
      <c r="W16" s="18">
        <f>SUM(S16:U16)</f>
        <v>1413775095</v>
      </c>
    </row>
    <row r="17" spans="1:23" ht="16.5" customHeight="1">
      <c r="A17" s="34" t="s">
        <v>238</v>
      </c>
      <c r="B17" s="56"/>
      <c r="C17" s="62"/>
      <c r="D17" s="22"/>
      <c r="E17" s="258">
        <v>0</v>
      </c>
      <c r="F17" s="187"/>
      <c r="G17" s="258">
        <v>0</v>
      </c>
      <c r="H17" s="187"/>
      <c r="I17" s="258">
        <v>0</v>
      </c>
      <c r="J17" s="187"/>
      <c r="K17" s="258">
        <v>0</v>
      </c>
      <c r="L17" s="187"/>
      <c r="M17" s="258">
        <v>0</v>
      </c>
      <c r="N17" s="187"/>
      <c r="O17" s="258">
        <v>0</v>
      </c>
      <c r="P17" s="258"/>
      <c r="Q17" s="258">
        <v>0</v>
      </c>
      <c r="S17" s="68">
        <f>SUM(E17:Q17)</f>
        <v>0</v>
      </c>
      <c r="U17" s="258">
        <v>-40047774</v>
      </c>
      <c r="W17" s="18">
        <f>SUM(S17:U17)</f>
        <v>-40047774</v>
      </c>
    </row>
    <row r="18" spans="1:23" ht="16.5" customHeight="1">
      <c r="A18" s="34" t="s">
        <v>239</v>
      </c>
      <c r="B18" s="56"/>
      <c r="C18" s="62"/>
      <c r="D18" s="22"/>
      <c r="E18" s="258">
        <v>0</v>
      </c>
      <c r="F18" s="187"/>
      <c r="G18" s="258">
        <v>0</v>
      </c>
      <c r="H18" s="187"/>
      <c r="I18" s="258">
        <v>0</v>
      </c>
      <c r="J18" s="187"/>
      <c r="K18" s="258">
        <v>0</v>
      </c>
      <c r="L18" s="187"/>
      <c r="M18" s="258">
        <v>0</v>
      </c>
      <c r="N18" s="187"/>
      <c r="O18" s="258">
        <v>0</v>
      </c>
      <c r="P18" s="258"/>
      <c r="Q18" s="258">
        <v>69536985</v>
      </c>
      <c r="S18" s="68">
        <f>SUM(E18:Q18)</f>
        <v>69536985</v>
      </c>
      <c r="U18" s="258">
        <v>80685897</v>
      </c>
      <c r="W18" s="18">
        <f>SUM(S18:U18)</f>
        <v>150222882</v>
      </c>
    </row>
    <row r="19" spans="1:23" ht="16.5" customHeight="1">
      <c r="A19" s="34" t="s">
        <v>165</v>
      </c>
      <c r="C19" s="259"/>
      <c r="D19" s="60"/>
    </row>
    <row r="20" spans="1:23" ht="16.5" customHeight="1">
      <c r="B20" s="34" t="s">
        <v>59</v>
      </c>
      <c r="C20" s="259"/>
      <c r="D20" s="60"/>
      <c r="E20" s="240">
        <v>0</v>
      </c>
      <c r="F20" s="187"/>
      <c r="G20" s="240">
        <v>0</v>
      </c>
      <c r="H20" s="187"/>
      <c r="I20" s="240">
        <v>0</v>
      </c>
      <c r="J20" s="187"/>
      <c r="K20" s="69">
        <v>-38363993</v>
      </c>
      <c r="L20" s="187"/>
      <c r="M20" s="69">
        <v>-88116</v>
      </c>
      <c r="N20" s="187"/>
      <c r="O20" s="69">
        <v>-14497283</v>
      </c>
      <c r="P20" s="260"/>
      <c r="Q20" s="240">
        <v>0</v>
      </c>
      <c r="R20" s="34"/>
      <c r="S20" s="69">
        <f>SUM(E20:O20)</f>
        <v>-52949392</v>
      </c>
      <c r="T20" s="34"/>
      <c r="U20" s="175">
        <v>9733107</v>
      </c>
      <c r="V20" s="34"/>
      <c r="W20" s="69">
        <f>SUM(S20:U20)</f>
        <v>-43216285</v>
      </c>
    </row>
    <row r="21" spans="1:23" ht="6" customHeight="1">
      <c r="C21" s="62"/>
      <c r="D21" s="57"/>
      <c r="E21" s="68"/>
      <c r="F21" s="68"/>
      <c r="G21" s="68"/>
      <c r="H21" s="68"/>
      <c r="I21" s="68"/>
      <c r="J21" s="187"/>
      <c r="K21" s="68"/>
      <c r="L21" s="187"/>
      <c r="M21" s="187"/>
      <c r="N21" s="187"/>
      <c r="O21" s="187"/>
      <c r="P21" s="187"/>
      <c r="Q21" s="187"/>
      <c r="R21" s="187"/>
      <c r="S21" s="187"/>
      <c r="T21" s="187"/>
      <c r="U21" s="19"/>
      <c r="V21" s="187"/>
      <c r="W21" s="187"/>
    </row>
    <row r="22" spans="1:23" ht="16.5" customHeight="1" thickBot="1">
      <c r="A22" s="56" t="s">
        <v>243</v>
      </c>
      <c r="B22" s="56"/>
      <c r="C22" s="62"/>
      <c r="D22" s="22"/>
      <c r="E22" s="261">
        <f>SUM(E16:E20)</f>
        <v>467950000</v>
      </c>
      <c r="G22" s="261">
        <f>SUM(G16:G20)</f>
        <v>448802180</v>
      </c>
      <c r="I22" s="261">
        <f>SUM(I16:I20)</f>
        <v>46795718</v>
      </c>
      <c r="K22" s="261">
        <f>SUM(K16:K20)</f>
        <v>-159272300</v>
      </c>
      <c r="M22" s="261">
        <f>SUM(M16:M20)</f>
        <v>-1140055</v>
      </c>
      <c r="O22" s="261">
        <f>SUM(O16:O20)</f>
        <v>-27121944</v>
      </c>
      <c r="Q22" s="261">
        <f>SUM(Q16:Q20)</f>
        <v>80099187</v>
      </c>
      <c r="S22" s="261">
        <f>SUM(S16:S20)</f>
        <v>856112786</v>
      </c>
      <c r="U22" s="261">
        <f>SUM(U16:U20)</f>
        <v>624621132</v>
      </c>
      <c r="W22" s="261">
        <f>SUM(W16:W20)</f>
        <v>1480733918</v>
      </c>
    </row>
    <row r="23" spans="1:23" ht="16.5" customHeight="1" thickTop="1">
      <c r="A23" s="56"/>
      <c r="B23" s="56"/>
      <c r="C23" s="62"/>
      <c r="D23" s="22"/>
      <c r="E23" s="187"/>
      <c r="G23" s="187"/>
      <c r="I23" s="187"/>
      <c r="K23" s="187"/>
      <c r="Q23" s="187"/>
      <c r="S23" s="187"/>
      <c r="U23" s="19"/>
      <c r="W23" s="187"/>
    </row>
    <row r="24" spans="1:23" ht="16.5" customHeight="1">
      <c r="A24" s="56"/>
      <c r="B24" s="56"/>
      <c r="C24" s="62"/>
      <c r="D24" s="22"/>
      <c r="E24" s="187"/>
      <c r="G24" s="187"/>
      <c r="I24" s="187"/>
      <c r="K24" s="187"/>
      <c r="Q24" s="187"/>
      <c r="S24" s="187"/>
      <c r="U24" s="19"/>
      <c r="W24" s="187"/>
    </row>
    <row r="25" spans="1:23" ht="16.5" customHeight="1">
      <c r="A25" s="56" t="s">
        <v>200</v>
      </c>
      <c r="B25" s="56"/>
      <c r="C25" s="62"/>
      <c r="D25" s="22"/>
      <c r="E25" s="187">
        <v>467950000</v>
      </c>
      <c r="G25" s="187">
        <v>448802180</v>
      </c>
      <c r="I25" s="187">
        <v>46795718</v>
      </c>
      <c r="K25" s="187">
        <v>-178795504</v>
      </c>
      <c r="M25" s="18">
        <v>-1105925</v>
      </c>
      <c r="O25" s="18">
        <v>-44077065</v>
      </c>
      <c r="Q25" s="187">
        <v>96051641</v>
      </c>
      <c r="S25" s="187">
        <f>SUM(E25:Q25)</f>
        <v>835621045</v>
      </c>
      <c r="U25" s="19">
        <v>694654903</v>
      </c>
      <c r="W25" s="187">
        <f>SUM(S25:U25)</f>
        <v>1530275948</v>
      </c>
    </row>
    <row r="26" spans="1:23" ht="16.5" customHeight="1">
      <c r="A26" s="34" t="s">
        <v>215</v>
      </c>
      <c r="B26" s="56"/>
      <c r="C26" s="62"/>
      <c r="D26" s="22"/>
      <c r="E26" s="187"/>
      <c r="G26" s="187"/>
      <c r="I26" s="187"/>
      <c r="K26" s="187"/>
      <c r="Q26" s="187"/>
      <c r="S26" s="187"/>
      <c r="U26" s="19"/>
      <c r="W26" s="187"/>
    </row>
    <row r="27" spans="1:23" ht="16.5" customHeight="1">
      <c r="A27" s="34" t="s">
        <v>216</v>
      </c>
      <c r="B27" s="56"/>
      <c r="C27" s="62">
        <v>5</v>
      </c>
      <c r="D27" s="22"/>
      <c r="E27" s="240">
        <v>0</v>
      </c>
      <c r="G27" s="240">
        <v>0</v>
      </c>
      <c r="I27" s="240">
        <v>0</v>
      </c>
      <c r="K27" s="240">
        <v>-4516094</v>
      </c>
      <c r="M27" s="240">
        <v>0</v>
      </c>
      <c r="O27" s="240">
        <v>-4305789</v>
      </c>
      <c r="Q27" s="240">
        <v>0</v>
      </c>
      <c r="S27" s="240">
        <f>SUM(E27:Q27)</f>
        <v>-8821883</v>
      </c>
      <c r="U27" s="262">
        <v>-6512253</v>
      </c>
      <c r="W27" s="240">
        <f>SUM(S27:U27)</f>
        <v>-15334136</v>
      </c>
    </row>
    <row r="28" spans="1:23" ht="6" customHeight="1">
      <c r="B28" s="56"/>
      <c r="C28" s="62"/>
      <c r="D28" s="22"/>
      <c r="E28" s="187"/>
      <c r="G28" s="187"/>
      <c r="I28" s="187"/>
      <c r="K28" s="187"/>
      <c r="M28" s="187"/>
      <c r="O28" s="187"/>
      <c r="Q28" s="187"/>
      <c r="S28" s="187"/>
      <c r="U28" s="19"/>
      <c r="W28" s="187"/>
    </row>
    <row r="29" spans="1:23" ht="16.5" customHeight="1">
      <c r="A29" s="56" t="s">
        <v>198</v>
      </c>
      <c r="B29" s="56"/>
      <c r="C29" s="62"/>
      <c r="D29" s="22"/>
      <c r="E29" s="68">
        <f>SUM(E25:E27)</f>
        <v>467950000</v>
      </c>
      <c r="G29" s="68">
        <f>SUM(G25:G27)</f>
        <v>448802180</v>
      </c>
      <c r="I29" s="68">
        <f>SUM(I25:I27)</f>
        <v>46795718</v>
      </c>
      <c r="K29" s="68">
        <f>SUM(K25:K27)</f>
        <v>-183311598</v>
      </c>
      <c r="M29" s="18">
        <f>SUM(M25:M27)</f>
        <v>-1105925</v>
      </c>
      <c r="O29" s="18">
        <f>SUM(O25:O27)</f>
        <v>-48382854</v>
      </c>
      <c r="Q29" s="68">
        <f>SUM(Q25:Q27)</f>
        <v>96051641</v>
      </c>
      <c r="S29" s="68">
        <f>SUM(S25:S27)</f>
        <v>826799162</v>
      </c>
      <c r="U29" s="66">
        <f>SUM(U25:U27)</f>
        <v>688142650</v>
      </c>
      <c r="W29" s="18">
        <f>SUM(W25:W27)</f>
        <v>1514941812</v>
      </c>
    </row>
    <row r="30" spans="1:23" ht="16.5" customHeight="1">
      <c r="A30" s="34" t="s">
        <v>252</v>
      </c>
      <c r="B30" s="56"/>
      <c r="C30" s="62">
        <v>19</v>
      </c>
      <c r="D30" s="22"/>
      <c r="E30" s="68">
        <v>1591</v>
      </c>
      <c r="G30" s="68">
        <v>7955</v>
      </c>
      <c r="I30" s="68">
        <v>0</v>
      </c>
      <c r="K30" s="68">
        <v>0</v>
      </c>
      <c r="M30" s="18">
        <v>0</v>
      </c>
      <c r="O30" s="18">
        <v>0</v>
      </c>
      <c r="Q30" s="68">
        <v>0</v>
      </c>
      <c r="S30" s="68">
        <f t="shared" ref="S30:S31" si="0">SUM(E30:Q30)</f>
        <v>9546</v>
      </c>
      <c r="U30" s="66">
        <v>0</v>
      </c>
      <c r="W30" s="18">
        <f>SUM(S30:U30)</f>
        <v>9546</v>
      </c>
    </row>
    <row r="31" spans="1:23" ht="16.5" customHeight="1">
      <c r="A31" s="34" t="s">
        <v>177</v>
      </c>
      <c r="B31" s="56"/>
      <c r="C31" s="62"/>
      <c r="D31" s="22"/>
      <c r="E31" s="68">
        <v>0</v>
      </c>
      <c r="G31" s="68">
        <v>0</v>
      </c>
      <c r="I31" s="68">
        <v>0</v>
      </c>
      <c r="K31" s="68">
        <v>0</v>
      </c>
      <c r="M31" s="68">
        <v>0</v>
      </c>
      <c r="O31" s="68">
        <v>0</v>
      </c>
      <c r="Q31" s="68">
        <v>0</v>
      </c>
      <c r="S31" s="68">
        <f t="shared" si="0"/>
        <v>0</v>
      </c>
      <c r="U31" s="66">
        <v>-7900351</v>
      </c>
      <c r="W31" s="18">
        <f>SUM(S31:U31)</f>
        <v>-7900351</v>
      </c>
    </row>
    <row r="32" spans="1:23" ht="16.5" customHeight="1">
      <c r="A32" s="34" t="s">
        <v>130</v>
      </c>
      <c r="C32" s="259"/>
      <c r="D32" s="60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68"/>
      <c r="T32" s="34"/>
      <c r="U32" s="34"/>
      <c r="V32" s="34"/>
    </row>
    <row r="33" spans="1:23" ht="16.5" customHeight="1">
      <c r="B33" s="34" t="s">
        <v>59</v>
      </c>
      <c r="C33" s="259"/>
      <c r="D33" s="60"/>
      <c r="E33" s="66">
        <v>0</v>
      </c>
      <c r="F33" s="187"/>
      <c r="G33" s="66">
        <v>0</v>
      </c>
      <c r="H33" s="187"/>
      <c r="I33" s="66">
        <v>0</v>
      </c>
      <c r="J33" s="187"/>
      <c r="K33" s="68">
        <v>-33116640</v>
      </c>
      <c r="L33" s="187"/>
      <c r="M33" s="66">
        <v>130672</v>
      </c>
      <c r="N33" s="187"/>
      <c r="O33" s="66">
        <v>21210022</v>
      </c>
      <c r="P33" s="187"/>
      <c r="Q33" s="66">
        <v>0</v>
      </c>
      <c r="R33" s="187"/>
      <c r="S33" s="68">
        <f>SUM(E33:Q33)</f>
        <v>-11775946</v>
      </c>
      <c r="T33" s="187"/>
      <c r="U33" s="282">
        <v>-25276270</v>
      </c>
      <c r="V33" s="187"/>
      <c r="W33" s="187">
        <f>SUM(S33:U33)</f>
        <v>-37052216</v>
      </c>
    </row>
    <row r="34" spans="1:23" ht="16.5" customHeight="1">
      <c r="A34" s="34" t="s">
        <v>208</v>
      </c>
      <c r="B34" s="56"/>
      <c r="C34" s="62"/>
      <c r="D34" s="22"/>
      <c r="E34" s="68">
        <v>0</v>
      </c>
      <c r="G34" s="68">
        <v>0</v>
      </c>
      <c r="I34" s="68">
        <v>0</v>
      </c>
      <c r="K34" s="68">
        <v>33172727</v>
      </c>
      <c r="M34" s="68">
        <v>975253</v>
      </c>
      <c r="O34" s="68">
        <v>0</v>
      </c>
      <c r="Q34" s="68">
        <v>-97114879</v>
      </c>
      <c r="S34" s="68">
        <f>SUM(E34:Q34)</f>
        <v>-62966899</v>
      </c>
      <c r="U34" s="66">
        <v>-654966029</v>
      </c>
      <c r="W34" s="18">
        <f>SUM(S34:U34)</f>
        <v>-717932928</v>
      </c>
    </row>
    <row r="35" spans="1:23" ht="16.5" customHeight="1">
      <c r="A35" s="34" t="s">
        <v>253</v>
      </c>
      <c r="B35" s="56"/>
      <c r="C35" s="62"/>
      <c r="D35" s="22"/>
      <c r="E35" s="240">
        <v>0</v>
      </c>
      <c r="G35" s="240">
        <v>0</v>
      </c>
      <c r="I35" s="240">
        <v>0</v>
      </c>
      <c r="K35" s="240">
        <v>0</v>
      </c>
      <c r="M35" s="240">
        <v>0</v>
      </c>
      <c r="O35" s="240">
        <v>6180922</v>
      </c>
      <c r="Q35" s="240">
        <v>0</v>
      </c>
      <c r="S35" s="240">
        <f t="shared" ref="S35" si="1">SUM(E35:Q35)</f>
        <v>6180922</v>
      </c>
      <c r="U35" s="262">
        <v>0</v>
      </c>
      <c r="W35" s="240">
        <f>SUM(S35:U35)</f>
        <v>6180922</v>
      </c>
    </row>
    <row r="36" spans="1:23" ht="6" customHeight="1">
      <c r="C36" s="62"/>
      <c r="D36" s="57"/>
      <c r="E36" s="68"/>
      <c r="F36" s="68"/>
      <c r="G36" s="68"/>
      <c r="H36" s="68"/>
      <c r="I36" s="68"/>
      <c r="J36" s="187"/>
      <c r="K36" s="68"/>
      <c r="L36" s="187"/>
      <c r="M36" s="187"/>
      <c r="N36" s="187"/>
      <c r="O36" s="187"/>
      <c r="P36" s="187"/>
      <c r="Q36" s="187"/>
      <c r="R36" s="187"/>
      <c r="S36" s="187"/>
      <c r="T36" s="187"/>
      <c r="U36" s="19"/>
      <c r="V36" s="187"/>
      <c r="W36" s="187"/>
    </row>
    <row r="37" spans="1:23" ht="16.5" customHeight="1" thickBot="1">
      <c r="A37" s="56" t="s">
        <v>244</v>
      </c>
      <c r="B37" s="56"/>
      <c r="C37" s="62"/>
      <c r="D37" s="22"/>
      <c r="E37" s="261">
        <f>SUM(E29:E36)</f>
        <v>467951591</v>
      </c>
      <c r="G37" s="261">
        <f>SUM(G29:G36)</f>
        <v>448810135</v>
      </c>
      <c r="I37" s="261">
        <f>SUM(I29:I36)</f>
        <v>46795718</v>
      </c>
      <c r="K37" s="261">
        <f>SUM(K29:K36)</f>
        <v>-183255511</v>
      </c>
      <c r="M37" s="261">
        <f>SUM(M29:M36)</f>
        <v>0</v>
      </c>
      <c r="O37" s="261">
        <f>SUM(O29:O36)</f>
        <v>-20991910</v>
      </c>
      <c r="Q37" s="261">
        <f>SUM(Q29:Q36)</f>
        <v>-1063238</v>
      </c>
      <c r="S37" s="261">
        <f>SUM(S29:S36)</f>
        <v>758246785</v>
      </c>
      <c r="U37" s="261">
        <f>SUM(U29:U36)</f>
        <v>0</v>
      </c>
      <c r="W37" s="261">
        <f>SUM(W29:W36)</f>
        <v>758246785</v>
      </c>
    </row>
    <row r="38" spans="1:23" ht="14.25" customHeight="1" thickTop="1">
      <c r="A38" s="56"/>
      <c r="B38" s="56"/>
      <c r="C38" s="62"/>
      <c r="D38" s="22"/>
      <c r="E38" s="187"/>
      <c r="G38" s="187"/>
      <c r="I38" s="187"/>
      <c r="K38" s="187"/>
      <c r="M38" s="187"/>
      <c r="O38" s="187"/>
      <c r="Q38" s="187"/>
      <c r="S38" s="187"/>
      <c r="U38" s="187"/>
      <c r="W38" s="187"/>
    </row>
    <row r="39" spans="1:23" ht="12.75" customHeight="1">
      <c r="A39" s="56"/>
      <c r="B39" s="56"/>
      <c r="C39" s="62"/>
      <c r="D39" s="22"/>
      <c r="E39" s="187"/>
      <c r="G39" s="187"/>
      <c r="I39" s="187"/>
      <c r="K39" s="187"/>
      <c r="Q39" s="187"/>
      <c r="S39" s="187"/>
      <c r="U39" s="68"/>
      <c r="W39" s="187"/>
    </row>
    <row r="40" spans="1:23" ht="21.95" customHeight="1">
      <c r="A40" s="296" t="s">
        <v>166</v>
      </c>
      <c r="B40" s="296"/>
      <c r="C40" s="296"/>
      <c r="D40" s="296"/>
      <c r="E40" s="296"/>
      <c r="F40" s="296"/>
      <c r="G40" s="296"/>
      <c r="H40" s="296"/>
      <c r="I40" s="296"/>
      <c r="J40" s="296"/>
      <c r="K40" s="296"/>
      <c r="L40" s="296"/>
      <c r="M40" s="296"/>
      <c r="N40" s="296"/>
      <c r="O40" s="296"/>
      <c r="P40" s="296"/>
      <c r="Q40" s="296"/>
      <c r="R40" s="296"/>
      <c r="S40" s="296"/>
      <c r="T40" s="263"/>
      <c r="U40" s="263"/>
      <c r="V40" s="263"/>
      <c r="W40" s="263"/>
    </row>
  </sheetData>
  <mergeCells count="5">
    <mergeCell ref="A40:S40"/>
    <mergeCell ref="I8:K8"/>
    <mergeCell ref="E7:S7"/>
    <mergeCell ref="E6:W6"/>
    <mergeCell ref="M8:Q8"/>
  </mergeCells>
  <pageMargins left="0.3" right="0.3" top="0.5" bottom="0.6" header="0.49" footer="0.4"/>
  <pageSetup paperSize="9" scale="85" firstPageNumber="9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32"/>
  <sheetViews>
    <sheetView zoomScaleNormal="100" zoomScaleSheetLayoutView="84" workbookViewId="0">
      <selection activeCell="T12" sqref="T12"/>
    </sheetView>
  </sheetViews>
  <sheetFormatPr defaultColWidth="10.28515625" defaultRowHeight="16.5" customHeight="1"/>
  <cols>
    <col min="1" max="2" width="1.7109375" style="34" customWidth="1"/>
    <col min="3" max="3" width="9.28515625" style="34" customWidth="1"/>
    <col min="4" max="4" width="29.5703125" style="29" customWidth="1"/>
    <col min="5" max="5" width="7.28515625" style="34" customWidth="1"/>
    <col min="6" max="6" width="1" style="34" customWidth="1"/>
    <col min="7" max="7" width="13.28515625" style="22" customWidth="1"/>
    <col min="8" max="8" width="0.85546875" style="34" customWidth="1"/>
    <col min="9" max="9" width="13.28515625" style="22" customWidth="1"/>
    <col min="10" max="10" width="0.85546875" style="34" customWidth="1"/>
    <col min="11" max="11" width="13.28515625" style="29" customWidth="1"/>
    <col min="12" max="12" width="0.85546875" style="34" customWidth="1"/>
    <col min="13" max="13" width="15" style="29" customWidth="1"/>
    <col min="14" max="14" width="0.85546875" style="34" customWidth="1"/>
    <col min="15" max="15" width="13.28515625" style="22" customWidth="1"/>
    <col min="16" max="16384" width="10.28515625" style="34"/>
  </cols>
  <sheetData>
    <row r="1" spans="1:15" ht="16.5" customHeight="1">
      <c r="A1" s="71" t="s">
        <v>39</v>
      </c>
      <c r="B1" s="1"/>
      <c r="C1" s="2"/>
      <c r="E1" s="2"/>
      <c r="F1" s="2"/>
      <c r="G1" s="30"/>
      <c r="H1" s="2"/>
      <c r="I1" s="30"/>
      <c r="J1" s="2"/>
      <c r="K1" s="31"/>
      <c r="L1" s="32"/>
      <c r="M1" s="31"/>
      <c r="N1" s="33"/>
      <c r="O1" s="31"/>
    </row>
    <row r="2" spans="1:15" ht="16.5" customHeight="1">
      <c r="A2" s="1" t="s">
        <v>140</v>
      </c>
      <c r="B2" s="1"/>
      <c r="C2" s="2"/>
      <c r="E2" s="2"/>
      <c r="F2" s="2"/>
      <c r="G2" s="30"/>
      <c r="H2" s="2"/>
      <c r="I2" s="30"/>
      <c r="J2" s="2"/>
      <c r="K2" s="31"/>
      <c r="L2" s="1"/>
      <c r="M2" s="35"/>
      <c r="N2" s="2"/>
      <c r="O2" s="30"/>
    </row>
    <row r="3" spans="1:15" s="17" customFormat="1" ht="16.5" customHeight="1">
      <c r="A3" s="6" t="str">
        <f>' eng9'!A3</f>
        <v>For the six-month period ended 30 June 2020</v>
      </c>
      <c r="B3" s="6"/>
      <c r="C3" s="7"/>
      <c r="D3" s="36"/>
      <c r="E3" s="7"/>
      <c r="F3" s="7"/>
      <c r="G3" s="37"/>
      <c r="H3" s="7"/>
      <c r="I3" s="37"/>
      <c r="J3" s="7"/>
      <c r="K3" s="38"/>
      <c r="L3" s="39"/>
      <c r="M3" s="38"/>
      <c r="N3" s="40"/>
      <c r="O3" s="38"/>
    </row>
    <row r="4" spans="1:15" ht="16.5" customHeight="1">
      <c r="A4" s="2"/>
      <c r="B4" s="2"/>
      <c r="C4" s="2"/>
      <c r="E4" s="2"/>
      <c r="F4" s="2"/>
      <c r="G4" s="30"/>
      <c r="H4" s="2"/>
      <c r="I4" s="30"/>
      <c r="J4" s="2"/>
      <c r="K4" s="30"/>
      <c r="L4" s="2"/>
      <c r="M4" s="30"/>
      <c r="N4" s="2"/>
      <c r="O4" s="30"/>
    </row>
    <row r="5" spans="1:15" ht="16.5" customHeight="1">
      <c r="A5" s="2"/>
      <c r="B5" s="2"/>
      <c r="C5" s="2"/>
      <c r="E5" s="2"/>
      <c r="F5" s="2"/>
      <c r="G5" s="30"/>
      <c r="H5" s="2"/>
      <c r="I5" s="30"/>
      <c r="J5" s="2"/>
      <c r="K5" s="30"/>
      <c r="L5" s="2"/>
      <c r="M5" s="30"/>
      <c r="N5" s="2"/>
      <c r="O5" s="30"/>
    </row>
    <row r="6" spans="1:15" s="43" customFormat="1" ht="16.5" customHeight="1">
      <c r="A6" s="41"/>
      <c r="B6" s="41"/>
      <c r="C6" s="41"/>
      <c r="D6" s="42"/>
      <c r="E6" s="41"/>
      <c r="F6" s="41"/>
      <c r="G6" s="299" t="s">
        <v>98</v>
      </c>
      <c r="H6" s="299"/>
      <c r="I6" s="299"/>
      <c r="J6" s="299"/>
      <c r="K6" s="299"/>
      <c r="L6" s="299"/>
      <c r="M6" s="299"/>
      <c r="N6" s="299"/>
      <c r="O6" s="299"/>
    </row>
    <row r="7" spans="1:15" s="3" customFormat="1" ht="16.5" customHeight="1">
      <c r="D7" s="49"/>
      <c r="E7" s="45"/>
      <c r="F7" s="45"/>
      <c r="G7" s="50"/>
      <c r="H7" s="45"/>
      <c r="J7" s="46"/>
      <c r="K7" s="299" t="s">
        <v>160</v>
      </c>
      <c r="L7" s="299"/>
      <c r="M7" s="299"/>
      <c r="N7" s="47"/>
    </row>
    <row r="8" spans="1:15" s="3" customFormat="1" ht="16.5" customHeight="1">
      <c r="D8" s="49"/>
      <c r="E8" s="45"/>
      <c r="F8" s="45"/>
      <c r="G8" s="50" t="s">
        <v>44</v>
      </c>
      <c r="H8" s="45"/>
      <c r="J8" s="46"/>
      <c r="K8" s="47"/>
      <c r="L8" s="47"/>
      <c r="M8" s="47" t="s">
        <v>161</v>
      </c>
      <c r="N8" s="47"/>
    </row>
    <row r="9" spans="1:15" s="3" customFormat="1" ht="16.5" customHeight="1">
      <c r="D9" s="44"/>
      <c r="E9" s="45"/>
      <c r="F9" s="45"/>
      <c r="G9" s="50" t="s">
        <v>45</v>
      </c>
      <c r="H9" s="45"/>
      <c r="I9" s="45" t="s">
        <v>68</v>
      </c>
      <c r="J9" s="45"/>
      <c r="K9" s="52" t="s">
        <v>41</v>
      </c>
      <c r="L9" s="48"/>
      <c r="M9" s="64" t="s">
        <v>175</v>
      </c>
      <c r="N9" s="48"/>
      <c r="O9" s="48" t="s">
        <v>0</v>
      </c>
    </row>
    <row r="10" spans="1:15" s="3" customFormat="1" ht="16.5" customHeight="1">
      <c r="D10" s="44"/>
      <c r="E10" s="45"/>
      <c r="F10" s="45"/>
      <c r="G10" s="50" t="s">
        <v>46</v>
      </c>
      <c r="H10" s="45"/>
      <c r="I10" s="51" t="s">
        <v>69</v>
      </c>
      <c r="J10" s="45"/>
      <c r="K10" s="52" t="s">
        <v>70</v>
      </c>
      <c r="L10" s="48"/>
      <c r="M10" s="64" t="s">
        <v>174</v>
      </c>
      <c r="N10" s="48"/>
      <c r="O10" s="48" t="s">
        <v>50</v>
      </c>
    </row>
    <row r="11" spans="1:15" s="3" customFormat="1" ht="16.5" customHeight="1">
      <c r="D11" s="183"/>
      <c r="E11" s="246" t="s">
        <v>6</v>
      </c>
      <c r="F11" s="183"/>
      <c r="G11" s="55" t="s">
        <v>38</v>
      </c>
      <c r="H11" s="45"/>
      <c r="I11" s="55" t="s">
        <v>38</v>
      </c>
      <c r="J11" s="45"/>
      <c r="K11" s="55" t="s">
        <v>38</v>
      </c>
      <c r="L11" s="48"/>
      <c r="M11" s="55" t="s">
        <v>38</v>
      </c>
      <c r="N11" s="48"/>
      <c r="O11" s="55" t="s">
        <v>38</v>
      </c>
    </row>
    <row r="12" spans="1:15" s="17" customFormat="1" ht="16.5" customHeight="1">
      <c r="D12" s="62"/>
      <c r="E12" s="57"/>
      <c r="F12" s="57"/>
      <c r="G12" s="57"/>
      <c r="H12" s="57"/>
      <c r="I12" s="57"/>
      <c r="J12" s="57"/>
      <c r="K12" s="57"/>
      <c r="L12" s="60"/>
      <c r="M12" s="57"/>
      <c r="N12" s="60"/>
      <c r="O12" s="60"/>
    </row>
    <row r="13" spans="1:15" ht="16.5" customHeight="1">
      <c r="A13" s="56" t="s">
        <v>115</v>
      </c>
      <c r="B13" s="56"/>
      <c r="D13" s="62"/>
      <c r="E13" s="113"/>
      <c r="F13" s="113"/>
      <c r="G13" s="57">
        <v>467950000</v>
      </c>
      <c r="H13" s="113"/>
      <c r="I13" s="57">
        <v>448802180</v>
      </c>
      <c r="J13" s="191"/>
      <c r="K13" s="57">
        <v>46795718</v>
      </c>
      <c r="L13" s="192"/>
      <c r="M13" s="57">
        <v>272341677</v>
      </c>
      <c r="N13" s="22"/>
      <c r="O13" s="179">
        <f>SUM(G13:M13)</f>
        <v>1235889575</v>
      </c>
    </row>
    <row r="14" spans="1:15" ht="16.5" customHeight="1">
      <c r="A14" s="34" t="s">
        <v>112</v>
      </c>
      <c r="D14" s="23"/>
      <c r="E14" s="57"/>
      <c r="F14" s="57"/>
      <c r="G14" s="175">
        <v>0</v>
      </c>
      <c r="H14" s="57"/>
      <c r="I14" s="175">
        <v>0</v>
      </c>
      <c r="J14" s="57"/>
      <c r="K14" s="175">
        <v>0</v>
      </c>
      <c r="L14" s="60"/>
      <c r="M14" s="58">
        <v>42354758</v>
      </c>
      <c r="N14" s="60"/>
      <c r="O14" s="61">
        <f>SUM(G14:M14)</f>
        <v>42354758</v>
      </c>
    </row>
    <row r="15" spans="1:15" ht="16.5" customHeight="1">
      <c r="D15" s="62"/>
      <c r="E15" s="57"/>
      <c r="F15" s="57"/>
      <c r="G15" s="57"/>
      <c r="H15" s="57"/>
      <c r="I15" s="57"/>
      <c r="J15" s="57"/>
      <c r="K15" s="57"/>
      <c r="L15" s="60"/>
      <c r="M15" s="57"/>
      <c r="N15" s="60"/>
      <c r="O15" s="60"/>
    </row>
    <row r="16" spans="1:15" ht="16.5" customHeight="1" thickBot="1">
      <c r="A16" s="56" t="s">
        <v>243</v>
      </c>
      <c r="B16" s="56"/>
      <c r="D16" s="62"/>
      <c r="E16" s="22"/>
      <c r="F16" s="22"/>
      <c r="G16" s="63">
        <f>SUM(G13:G15)</f>
        <v>467950000</v>
      </c>
      <c r="H16" s="22"/>
      <c r="I16" s="63">
        <f>SUM(I13:I15)</f>
        <v>448802180</v>
      </c>
      <c r="J16" s="22"/>
      <c r="K16" s="63">
        <f>SUM(K13:K15)</f>
        <v>46795718</v>
      </c>
      <c r="L16" s="22"/>
      <c r="M16" s="63">
        <f>SUM(M13:M15)</f>
        <v>314696435</v>
      </c>
      <c r="N16" s="22"/>
      <c r="O16" s="63">
        <f>SUM(O13:O15)</f>
        <v>1278244333</v>
      </c>
    </row>
    <row r="17" spans="1:17" ht="16.5" customHeight="1" thickTop="1">
      <c r="A17" s="56"/>
      <c r="B17" s="56"/>
      <c r="D17" s="62"/>
      <c r="E17" s="22"/>
      <c r="F17" s="22"/>
      <c r="G17" s="60"/>
      <c r="H17" s="22"/>
      <c r="I17" s="60"/>
      <c r="J17" s="22"/>
      <c r="K17" s="60"/>
      <c r="L17" s="22"/>
      <c r="M17" s="60"/>
      <c r="N17" s="22"/>
      <c r="O17" s="60"/>
    </row>
    <row r="18" spans="1:17" ht="16.5" customHeight="1">
      <c r="A18" s="56"/>
      <c r="B18" s="56"/>
      <c r="D18" s="62"/>
      <c r="E18" s="22"/>
      <c r="F18" s="22"/>
      <c r="G18" s="60"/>
      <c r="H18" s="22"/>
      <c r="I18" s="60"/>
      <c r="J18" s="22"/>
      <c r="K18" s="60"/>
      <c r="L18" s="22"/>
      <c r="M18" s="60"/>
      <c r="N18" s="22"/>
      <c r="O18" s="60"/>
    </row>
    <row r="19" spans="1:17" ht="16.5" customHeight="1">
      <c r="A19" s="56" t="s">
        <v>200</v>
      </c>
      <c r="B19" s="56"/>
      <c r="D19" s="62"/>
      <c r="E19" s="22"/>
      <c r="F19" s="22"/>
      <c r="G19" s="60">
        <v>467950000</v>
      </c>
      <c r="H19" s="22"/>
      <c r="I19" s="60">
        <v>448802180</v>
      </c>
      <c r="J19" s="22"/>
      <c r="K19" s="60">
        <v>46795718</v>
      </c>
      <c r="L19" s="22"/>
      <c r="M19" s="60">
        <v>335198603</v>
      </c>
      <c r="N19" s="22"/>
      <c r="O19" s="60">
        <f>SUM(G19:M19)</f>
        <v>1298746501</v>
      </c>
    </row>
    <row r="20" spans="1:17" ht="16.5" customHeight="1">
      <c r="A20" s="2" t="s">
        <v>215</v>
      </c>
      <c r="B20" s="56"/>
      <c r="D20" s="62"/>
      <c r="E20" s="22"/>
      <c r="F20" s="22"/>
      <c r="G20" s="60"/>
      <c r="H20" s="22"/>
      <c r="I20" s="60"/>
      <c r="J20" s="22"/>
      <c r="K20" s="60"/>
      <c r="L20" s="22"/>
      <c r="M20" s="60"/>
      <c r="N20" s="22"/>
      <c r="O20" s="60"/>
    </row>
    <row r="21" spans="1:17" s="3" customFormat="1" ht="16.5" customHeight="1">
      <c r="B21" s="2" t="s">
        <v>217</v>
      </c>
      <c r="D21" s="47"/>
      <c r="E21" s="62">
        <v>5</v>
      </c>
      <c r="F21" s="62"/>
      <c r="G21" s="175">
        <v>0</v>
      </c>
      <c r="H21" s="64"/>
      <c r="I21" s="175">
        <v>0</v>
      </c>
      <c r="J21" s="64"/>
      <c r="K21" s="175">
        <v>0</v>
      </c>
      <c r="L21" s="48"/>
      <c r="M21" s="58">
        <v>-602607301</v>
      </c>
      <c r="N21" s="48"/>
      <c r="O21" s="58">
        <f>SUM(G21:M21)</f>
        <v>-602607301</v>
      </c>
      <c r="P21" s="34"/>
      <c r="Q21" s="34"/>
    </row>
    <row r="22" spans="1:17" s="3" customFormat="1" ht="16.5" customHeight="1">
      <c r="A22" s="2"/>
      <c r="D22" s="47"/>
      <c r="E22" s="62"/>
      <c r="F22" s="62"/>
      <c r="G22" s="66"/>
      <c r="H22" s="64"/>
      <c r="I22" s="66"/>
      <c r="J22" s="64"/>
      <c r="K22" s="66"/>
      <c r="L22" s="48"/>
      <c r="M22" s="57"/>
      <c r="N22" s="48"/>
      <c r="O22" s="57"/>
    </row>
    <row r="23" spans="1:17" ht="16.5" customHeight="1">
      <c r="A23" s="56" t="s">
        <v>198</v>
      </c>
      <c r="B23" s="56"/>
      <c r="D23" s="62"/>
      <c r="E23" s="113"/>
      <c r="F23" s="113"/>
      <c r="G23" s="57">
        <f>SUM(G19:G21)</f>
        <v>467950000</v>
      </c>
      <c r="H23" s="59"/>
      <c r="I23" s="57">
        <f>SUM(I19:I21)</f>
        <v>448802180</v>
      </c>
      <c r="J23" s="57"/>
      <c r="K23" s="57">
        <f>SUM(K19:K21)</f>
        <v>46795718</v>
      </c>
      <c r="L23" s="60"/>
      <c r="M23" s="57">
        <f>SUM(M19:M21)</f>
        <v>-267408698</v>
      </c>
      <c r="N23" s="22"/>
      <c r="O23" s="22">
        <f>SUM(O19:O21)</f>
        <v>696139200</v>
      </c>
      <c r="P23" s="3"/>
      <c r="Q23" s="3"/>
    </row>
    <row r="24" spans="1:17" ht="16.5" customHeight="1">
      <c r="A24" s="34" t="s">
        <v>254</v>
      </c>
      <c r="B24" s="56"/>
      <c r="D24" s="62"/>
      <c r="E24" s="62">
        <v>19</v>
      </c>
      <c r="F24" s="113"/>
      <c r="G24" s="57">
        <v>1591</v>
      </c>
      <c r="H24" s="59"/>
      <c r="I24" s="57">
        <v>7955</v>
      </c>
      <c r="J24" s="57"/>
      <c r="K24" s="66">
        <v>0</v>
      </c>
      <c r="L24" s="260"/>
      <c r="M24" s="66">
        <v>0</v>
      </c>
      <c r="N24" s="22"/>
      <c r="O24" s="60">
        <f>SUM(G24:M24)</f>
        <v>9546</v>
      </c>
    </row>
    <row r="25" spans="1:17" ht="16.5" customHeight="1">
      <c r="A25" s="34" t="s">
        <v>206</v>
      </c>
      <c r="D25" s="23"/>
      <c r="E25" s="57"/>
      <c r="F25" s="57"/>
      <c r="G25" s="175">
        <v>0</v>
      </c>
      <c r="H25" s="59"/>
      <c r="I25" s="175">
        <v>0</v>
      </c>
      <c r="J25" s="57"/>
      <c r="K25" s="175">
        <v>0</v>
      </c>
      <c r="L25" s="60"/>
      <c r="M25" s="269">
        <f>'eng 7-8 (6M)'!K99</f>
        <v>83247755</v>
      </c>
      <c r="N25" s="60"/>
      <c r="O25" s="61">
        <f>SUM(G25:M25)</f>
        <v>83247755</v>
      </c>
    </row>
    <row r="26" spans="1:17" ht="16.5" customHeight="1">
      <c r="D26" s="62"/>
      <c r="E26" s="57"/>
      <c r="F26" s="57"/>
      <c r="G26" s="57"/>
      <c r="H26" s="57"/>
      <c r="I26" s="57"/>
      <c r="J26" s="57"/>
      <c r="K26" s="57"/>
      <c r="L26" s="60"/>
      <c r="M26" s="57"/>
      <c r="N26" s="60"/>
      <c r="O26" s="60"/>
    </row>
    <row r="27" spans="1:17" ht="16.5" customHeight="1" thickBot="1">
      <c r="A27" s="56" t="s">
        <v>244</v>
      </c>
      <c r="B27" s="56"/>
      <c r="D27" s="62"/>
      <c r="E27" s="22"/>
      <c r="F27" s="22"/>
      <c r="G27" s="63">
        <f>SUM(G23:G26)</f>
        <v>467951591</v>
      </c>
      <c r="H27" s="22"/>
      <c r="I27" s="63">
        <f>SUM(I23:I26)</f>
        <v>448810135</v>
      </c>
      <c r="J27" s="22"/>
      <c r="K27" s="63">
        <f>SUM(K23:K26)</f>
        <v>46795718</v>
      </c>
      <c r="L27" s="22"/>
      <c r="M27" s="63">
        <f>SUM(M23:M26)</f>
        <v>-184160943</v>
      </c>
      <c r="N27" s="22"/>
      <c r="O27" s="63">
        <f>SUM(O23:O26)</f>
        <v>779396501</v>
      </c>
    </row>
    <row r="28" spans="1:17" s="17" customFormat="1" ht="16.5" customHeight="1" thickTop="1">
      <c r="A28" s="65"/>
      <c r="B28" s="65"/>
      <c r="D28" s="62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34"/>
      <c r="Q28" s="34"/>
    </row>
    <row r="29" spans="1:17" s="17" customFormat="1" ht="16.5" customHeight="1">
      <c r="A29" s="65"/>
      <c r="B29" s="65"/>
      <c r="D29" s="62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</row>
    <row r="30" spans="1:17" ht="16.5" customHeight="1">
      <c r="P30" s="17"/>
      <c r="Q30" s="17"/>
    </row>
    <row r="31" spans="1:17" ht="7.5" customHeight="1"/>
    <row r="32" spans="1:17" ht="21.95" customHeight="1">
      <c r="A32" s="296" t="s">
        <v>166</v>
      </c>
      <c r="B32" s="296"/>
      <c r="C32" s="296"/>
      <c r="D32" s="296"/>
      <c r="E32" s="296"/>
      <c r="F32" s="296"/>
      <c r="G32" s="296"/>
      <c r="H32" s="296"/>
      <c r="I32" s="296"/>
      <c r="J32" s="296"/>
      <c r="K32" s="296"/>
      <c r="L32" s="296"/>
      <c r="M32" s="296"/>
      <c r="N32" s="296"/>
      <c r="O32" s="296"/>
    </row>
  </sheetData>
  <mergeCells count="3">
    <mergeCell ref="A32:O32"/>
    <mergeCell ref="G6:O6"/>
    <mergeCell ref="K7:M7"/>
  </mergeCells>
  <pageMargins left="1.1000000000000001" right="1.1000000000000001" top="0.5" bottom="0.6" header="0.49" footer="0.4"/>
  <pageSetup paperSize="9" firstPageNumber="10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N60"/>
  <sheetViews>
    <sheetView zoomScaleNormal="100" zoomScaleSheetLayoutView="115" workbookViewId="0">
      <selection activeCell="T11" sqref="T11"/>
    </sheetView>
  </sheetViews>
  <sheetFormatPr defaultColWidth="9.140625" defaultRowHeight="16.5" customHeight="1"/>
  <cols>
    <col min="1" max="3" width="1.28515625" style="5" customWidth="1"/>
    <col min="4" max="4" width="36.28515625" style="5" customWidth="1"/>
    <col min="5" max="5" width="5.85546875" style="5" customWidth="1"/>
    <col min="6" max="6" width="5.28515625" style="21" customWidth="1"/>
    <col min="7" max="7" width="0.85546875" style="5" customWidth="1"/>
    <col min="8" max="8" width="12" style="156" customWidth="1"/>
    <col min="9" max="9" width="0.85546875" style="156" customWidth="1"/>
    <col min="10" max="10" width="11.7109375" style="156" customWidth="1"/>
    <col min="11" max="11" width="0.85546875" style="156" customWidth="1"/>
    <col min="12" max="12" width="11.7109375" style="156" customWidth="1"/>
    <col min="13" max="13" width="0.85546875" style="156" customWidth="1"/>
    <col min="14" max="14" width="11.7109375" style="156" customWidth="1"/>
    <col min="15" max="16384" width="9.140625" style="5"/>
  </cols>
  <sheetData>
    <row r="1" spans="1:14" ht="16.5" customHeight="1">
      <c r="A1" s="1" t="s">
        <v>39</v>
      </c>
      <c r="B1" s="2"/>
      <c r="C1" s="2"/>
      <c r="D1" s="2"/>
      <c r="E1" s="3"/>
      <c r="F1" s="3"/>
      <c r="G1" s="3"/>
    </row>
    <row r="2" spans="1:14" ht="16.5" customHeight="1">
      <c r="A2" s="1" t="s">
        <v>113</v>
      </c>
      <c r="B2" s="2"/>
      <c r="C2" s="2"/>
      <c r="D2" s="2"/>
      <c r="E2" s="3"/>
      <c r="F2" s="3"/>
      <c r="G2" s="3"/>
    </row>
    <row r="3" spans="1:14" ht="16.5" customHeight="1">
      <c r="A3" s="6" t="str">
        <f>'eng10'!A3</f>
        <v>For the six-month period ended 30 June 2020</v>
      </c>
      <c r="B3" s="7"/>
      <c r="C3" s="7"/>
      <c r="D3" s="7"/>
      <c r="E3" s="8"/>
      <c r="F3" s="8"/>
      <c r="G3" s="8"/>
      <c r="H3" s="157"/>
      <c r="I3" s="157"/>
      <c r="J3" s="157"/>
      <c r="K3" s="157"/>
      <c r="L3" s="157"/>
      <c r="M3" s="157"/>
      <c r="N3" s="157"/>
    </row>
    <row r="4" spans="1:14" ht="12" customHeight="1">
      <c r="A4" s="2"/>
      <c r="B4" s="2"/>
      <c r="C4" s="2"/>
      <c r="D4" s="2"/>
      <c r="E4" s="3"/>
      <c r="F4" s="3"/>
      <c r="G4" s="3"/>
    </row>
    <row r="5" spans="1:14" ht="12" customHeight="1">
      <c r="A5" s="2"/>
      <c r="B5" s="2"/>
      <c r="C5" s="2"/>
      <c r="D5" s="2"/>
      <c r="E5" s="3"/>
      <c r="F5" s="3"/>
      <c r="G5" s="3"/>
    </row>
    <row r="6" spans="1:14" ht="15.6" customHeight="1">
      <c r="A6" s="2"/>
      <c r="B6" s="2"/>
      <c r="C6" s="2"/>
      <c r="D6" s="2"/>
      <c r="E6" s="3"/>
      <c r="F6" s="3"/>
      <c r="G6" s="3"/>
      <c r="H6" s="300" t="s">
        <v>5</v>
      </c>
      <c r="I6" s="300"/>
      <c r="J6" s="300"/>
      <c r="K6" s="171"/>
      <c r="L6" s="300" t="s">
        <v>96</v>
      </c>
      <c r="M6" s="300"/>
      <c r="N6" s="300"/>
    </row>
    <row r="7" spans="1:14" ht="15.6" customHeight="1">
      <c r="A7" s="2"/>
      <c r="B7" s="2"/>
      <c r="C7" s="2"/>
      <c r="D7" s="2"/>
      <c r="E7" s="3"/>
      <c r="F7" s="3"/>
      <c r="G7" s="3"/>
      <c r="H7" s="301" t="s">
        <v>95</v>
      </c>
      <c r="I7" s="301"/>
      <c r="J7" s="301"/>
      <c r="K7" s="245"/>
      <c r="L7" s="301" t="s">
        <v>95</v>
      </c>
      <c r="M7" s="301"/>
      <c r="N7" s="301"/>
    </row>
    <row r="8" spans="1:14" ht="15.6" customHeight="1">
      <c r="A8" s="2"/>
      <c r="B8" s="2"/>
      <c r="C8" s="2"/>
      <c r="E8" s="3"/>
      <c r="F8" s="3"/>
      <c r="G8" s="3"/>
      <c r="H8" s="172" t="s">
        <v>241</v>
      </c>
      <c r="I8" s="193"/>
      <c r="J8" s="172" t="s">
        <v>241</v>
      </c>
      <c r="K8" s="10"/>
      <c r="L8" s="172" t="s">
        <v>241</v>
      </c>
      <c r="M8" s="193"/>
      <c r="N8" s="172" t="s">
        <v>241</v>
      </c>
    </row>
    <row r="9" spans="1:14" ht="15.6" customHeight="1">
      <c r="A9" s="2"/>
      <c r="B9" s="2"/>
      <c r="C9" s="2"/>
      <c r="D9" s="2"/>
      <c r="E9" s="3"/>
      <c r="F9" s="3"/>
      <c r="G9" s="3"/>
      <c r="H9" s="172" t="s">
        <v>187</v>
      </c>
      <c r="I9" s="12"/>
      <c r="J9" s="172" t="s">
        <v>114</v>
      </c>
      <c r="K9" s="12"/>
      <c r="L9" s="172" t="s">
        <v>187</v>
      </c>
      <c r="M9" s="12"/>
      <c r="N9" s="172" t="s">
        <v>114</v>
      </c>
    </row>
    <row r="10" spans="1:14" ht="15.6" customHeight="1">
      <c r="A10" s="2"/>
      <c r="B10" s="2"/>
      <c r="C10" s="2"/>
      <c r="D10" s="2"/>
      <c r="E10" s="13"/>
      <c r="F10" s="204" t="s">
        <v>6</v>
      </c>
      <c r="G10" s="13"/>
      <c r="H10" s="155" t="s">
        <v>38</v>
      </c>
      <c r="I10" s="159"/>
      <c r="J10" s="155" t="s">
        <v>38</v>
      </c>
      <c r="K10" s="159"/>
      <c r="L10" s="155" t="s">
        <v>38</v>
      </c>
      <c r="M10" s="159"/>
      <c r="N10" s="155" t="s">
        <v>38</v>
      </c>
    </row>
    <row r="11" spans="1:14" ht="15.6" customHeight="1">
      <c r="A11" s="1" t="s">
        <v>1</v>
      </c>
      <c r="B11" s="1"/>
      <c r="C11" s="1"/>
      <c r="D11" s="1"/>
      <c r="E11" s="16"/>
      <c r="F11" s="16"/>
      <c r="G11" s="16"/>
      <c r="H11" s="143"/>
      <c r="I11" s="143"/>
      <c r="J11" s="143"/>
      <c r="K11" s="16"/>
      <c r="L11" s="143"/>
      <c r="M11" s="143"/>
      <c r="N11" s="143"/>
    </row>
    <row r="12" spans="1:14" ht="15.6" customHeight="1">
      <c r="A12" s="2" t="s">
        <v>286</v>
      </c>
      <c r="B12" s="1"/>
      <c r="C12" s="1"/>
      <c r="D12" s="1"/>
      <c r="E12" s="16"/>
      <c r="F12" s="16"/>
      <c r="G12" s="16"/>
      <c r="H12" s="143"/>
      <c r="I12" s="143"/>
      <c r="J12" s="143"/>
      <c r="K12" s="16"/>
      <c r="L12" s="143"/>
      <c r="M12" s="143"/>
      <c r="N12" s="143"/>
    </row>
    <row r="13" spans="1:14" ht="15.6" customHeight="1">
      <c r="A13" s="5" t="s">
        <v>218</v>
      </c>
      <c r="B13" s="2"/>
      <c r="C13" s="2"/>
      <c r="E13" s="16"/>
      <c r="F13" s="16"/>
      <c r="G13" s="16"/>
      <c r="H13" s="143">
        <f>'eng 7-8 (6M)'!G35</f>
        <v>-25649821</v>
      </c>
      <c r="I13" s="143"/>
      <c r="J13" s="143">
        <f>'eng 7-8 (6M)'!I35</f>
        <v>-48924360</v>
      </c>
      <c r="K13" s="16"/>
      <c r="L13" s="143">
        <f>'eng 7-8 (6M)'!K35</f>
        <v>83247755</v>
      </c>
      <c r="M13" s="143"/>
      <c r="N13" s="143">
        <v>41673946</v>
      </c>
    </row>
    <row r="14" spans="1:14" ht="15.6" customHeight="1">
      <c r="A14" s="5" t="s">
        <v>219</v>
      </c>
      <c r="B14" s="2"/>
      <c r="C14" s="2"/>
      <c r="E14" s="16"/>
      <c r="F14" s="243" t="s">
        <v>257</v>
      </c>
      <c r="G14" s="16"/>
      <c r="H14" s="142">
        <v>-33603646</v>
      </c>
      <c r="I14" s="143"/>
      <c r="J14" s="142">
        <v>22459421</v>
      </c>
      <c r="K14" s="16"/>
      <c r="L14" s="142">
        <v>0</v>
      </c>
      <c r="M14" s="143"/>
      <c r="N14" s="142">
        <v>0</v>
      </c>
    </row>
    <row r="15" spans="1:14" ht="6" customHeight="1">
      <c r="B15" s="2"/>
      <c r="C15" s="2"/>
      <c r="E15" s="16"/>
      <c r="F15" s="243"/>
      <c r="G15" s="16"/>
      <c r="H15" s="143"/>
      <c r="I15" s="143"/>
      <c r="J15" s="143"/>
      <c r="K15" s="16"/>
      <c r="L15" s="143"/>
      <c r="M15" s="143"/>
      <c r="N15" s="143"/>
    </row>
    <row r="16" spans="1:14" ht="15.6" customHeight="1">
      <c r="A16" s="2" t="s">
        <v>278</v>
      </c>
      <c r="B16" s="2"/>
      <c r="C16" s="2"/>
      <c r="E16" s="16"/>
      <c r="F16" s="243"/>
      <c r="G16" s="16"/>
      <c r="H16" s="143">
        <f>SUM(H13:H14)</f>
        <v>-59253467</v>
      </c>
      <c r="I16" s="143"/>
      <c r="J16" s="143">
        <f>SUM(J13:J14)</f>
        <v>-26464939</v>
      </c>
      <c r="K16" s="16"/>
      <c r="L16" s="143">
        <f>SUM(L13:L14)</f>
        <v>83247755</v>
      </c>
      <c r="M16" s="143"/>
      <c r="N16" s="143">
        <f>SUM(N13:N14)</f>
        <v>41673946</v>
      </c>
    </row>
    <row r="17" spans="1:14" ht="15.6" customHeight="1">
      <c r="A17" s="2" t="s">
        <v>12</v>
      </c>
      <c r="B17" s="2"/>
      <c r="C17" s="2"/>
      <c r="E17" s="16"/>
      <c r="F17" s="16"/>
      <c r="G17" s="16"/>
      <c r="H17" s="5"/>
      <c r="I17" s="5"/>
      <c r="J17" s="5"/>
      <c r="K17" s="16"/>
      <c r="L17" s="5"/>
      <c r="M17" s="5"/>
      <c r="N17" s="5"/>
    </row>
    <row r="18" spans="1:14" ht="15.6" customHeight="1">
      <c r="A18" s="1"/>
      <c r="B18" s="17" t="s">
        <v>60</v>
      </c>
      <c r="C18" s="2"/>
      <c r="E18" s="16"/>
      <c r="F18" s="16">
        <v>14</v>
      </c>
      <c r="G18" s="16"/>
      <c r="H18" s="205">
        <v>22643868</v>
      </c>
      <c r="I18" s="206"/>
      <c r="J18" s="205">
        <v>86846929</v>
      </c>
      <c r="K18" s="16"/>
      <c r="L18" s="205">
        <v>506171</v>
      </c>
      <c r="M18" s="206"/>
      <c r="N18" s="205">
        <v>334253</v>
      </c>
    </row>
    <row r="19" spans="1:14" ht="15.6" customHeight="1">
      <c r="B19" s="2" t="s">
        <v>201</v>
      </c>
      <c r="E19" s="16"/>
      <c r="F19" s="16">
        <v>15</v>
      </c>
      <c r="G19" s="16"/>
      <c r="H19" s="143">
        <v>96088828</v>
      </c>
      <c r="I19" s="143"/>
      <c r="J19" s="143">
        <v>0</v>
      </c>
      <c r="K19" s="16"/>
      <c r="L19" s="143">
        <v>2942114</v>
      </c>
      <c r="M19" s="143"/>
      <c r="N19" s="143">
        <v>0</v>
      </c>
    </row>
    <row r="20" spans="1:14" ht="15.6" customHeight="1">
      <c r="B20" s="2" t="s">
        <v>202</v>
      </c>
      <c r="E20" s="16"/>
      <c r="F20" s="16">
        <v>14</v>
      </c>
      <c r="G20" s="16"/>
      <c r="H20" s="143">
        <v>6683662</v>
      </c>
      <c r="I20" s="143"/>
      <c r="J20" s="143">
        <v>12000142</v>
      </c>
      <c r="K20" s="16"/>
      <c r="L20" s="143">
        <v>0</v>
      </c>
      <c r="M20" s="143"/>
      <c r="N20" s="143">
        <v>0</v>
      </c>
    </row>
    <row r="21" spans="1:14" ht="15.6" customHeight="1">
      <c r="A21" s="2"/>
      <c r="B21" s="5" t="s">
        <v>25</v>
      </c>
      <c r="C21" s="2"/>
      <c r="E21" s="16"/>
      <c r="F21" s="16"/>
      <c r="G21" s="16"/>
      <c r="H21" s="205">
        <v>-1791518</v>
      </c>
      <c r="I21" s="206"/>
      <c r="J21" s="205">
        <v>-741874</v>
      </c>
      <c r="K21" s="16"/>
      <c r="L21" s="205">
        <v>-2295680</v>
      </c>
      <c r="M21" s="206"/>
      <c r="N21" s="205">
        <v>-24461895</v>
      </c>
    </row>
    <row r="22" spans="1:14" ht="15.6" customHeight="1">
      <c r="B22" s="207" t="s">
        <v>250</v>
      </c>
      <c r="C22" s="2"/>
      <c r="E22" s="16"/>
      <c r="F22" s="212"/>
      <c r="G22" s="16"/>
      <c r="H22" s="143">
        <v>-390886</v>
      </c>
      <c r="I22" s="143"/>
      <c r="J22" s="143">
        <v>-4414968</v>
      </c>
      <c r="K22" s="16"/>
      <c r="L22" s="143">
        <v>-23291386</v>
      </c>
      <c r="M22" s="143"/>
      <c r="N22" s="143">
        <v>-14911030</v>
      </c>
    </row>
    <row r="23" spans="1:14" ht="15.6" customHeight="1">
      <c r="A23" s="2"/>
      <c r="B23" s="5" t="s">
        <v>280</v>
      </c>
      <c r="C23" s="2"/>
      <c r="E23" s="16"/>
      <c r="F23" s="16">
        <v>10</v>
      </c>
      <c r="G23" s="16"/>
      <c r="H23" s="205">
        <v>994803</v>
      </c>
      <c r="I23" s="206"/>
      <c r="J23" s="205">
        <v>-26958</v>
      </c>
      <c r="K23" s="16"/>
      <c r="L23" s="205">
        <v>994803</v>
      </c>
      <c r="M23" s="206"/>
      <c r="N23" s="205">
        <v>-26958</v>
      </c>
    </row>
    <row r="24" spans="1:14" ht="15.6" customHeight="1">
      <c r="A24" s="2"/>
      <c r="B24" s="5" t="s">
        <v>304</v>
      </c>
      <c r="C24" s="2"/>
      <c r="E24" s="16"/>
      <c r="F24" s="16"/>
      <c r="G24" s="16"/>
      <c r="H24" s="205">
        <v>14376985</v>
      </c>
      <c r="I24" s="206"/>
      <c r="J24" s="205">
        <v>-337228</v>
      </c>
      <c r="K24" s="16"/>
      <c r="L24" s="205">
        <v>15664642</v>
      </c>
      <c r="M24" s="206"/>
      <c r="N24" s="143">
        <v>0</v>
      </c>
    </row>
    <row r="25" spans="1:14" ht="15.6" customHeight="1">
      <c r="A25" s="2"/>
      <c r="B25" s="5" t="s">
        <v>249</v>
      </c>
      <c r="C25" s="2"/>
      <c r="E25" s="16"/>
      <c r="F25" s="16"/>
      <c r="G25" s="16"/>
      <c r="H25" s="205">
        <v>0</v>
      </c>
      <c r="I25" s="206"/>
      <c r="J25" s="205">
        <v>-5758</v>
      </c>
      <c r="K25" s="16"/>
      <c r="L25" s="205">
        <v>0</v>
      </c>
      <c r="M25" s="206"/>
      <c r="N25" s="205">
        <v>-5758</v>
      </c>
    </row>
    <row r="26" spans="1:14" s="208" customFormat="1" ht="15.6" customHeight="1">
      <c r="B26" s="2" t="s">
        <v>183</v>
      </c>
      <c r="C26" s="209"/>
      <c r="E26" s="210"/>
      <c r="F26" s="210"/>
      <c r="G26" s="210"/>
      <c r="H26" s="143">
        <v>1109058</v>
      </c>
      <c r="I26" s="211"/>
      <c r="J26" s="143">
        <v>511286</v>
      </c>
      <c r="K26" s="210"/>
      <c r="L26" s="205">
        <v>0</v>
      </c>
      <c r="M26" s="211"/>
      <c r="N26" s="143">
        <v>0</v>
      </c>
    </row>
    <row r="27" spans="1:14" s="208" customFormat="1" ht="15.6" customHeight="1">
      <c r="B27" s="2" t="s">
        <v>132</v>
      </c>
      <c r="C27" s="209"/>
      <c r="D27" s="5"/>
      <c r="E27" s="210"/>
      <c r="F27" s="210"/>
      <c r="G27" s="210"/>
      <c r="H27" s="143">
        <v>577295</v>
      </c>
      <c r="I27" s="211"/>
      <c r="J27" s="143">
        <v>7475894</v>
      </c>
      <c r="K27" s="210"/>
      <c r="L27" s="205">
        <v>0</v>
      </c>
      <c r="M27" s="211"/>
      <c r="N27" s="143">
        <v>0</v>
      </c>
    </row>
    <row r="28" spans="1:14" ht="15.6" customHeight="1">
      <c r="B28" s="207" t="s">
        <v>301</v>
      </c>
      <c r="C28" s="2"/>
      <c r="E28" s="16"/>
      <c r="F28" s="212">
        <v>13.1</v>
      </c>
      <c r="G28" s="16"/>
      <c r="H28" s="143">
        <v>-42158136</v>
      </c>
      <c r="I28" s="143"/>
      <c r="J28" s="143">
        <v>0</v>
      </c>
      <c r="K28" s="16"/>
      <c r="L28" s="143">
        <v>-20000000</v>
      </c>
      <c r="M28" s="143"/>
      <c r="N28" s="143">
        <v>-12784927</v>
      </c>
    </row>
    <row r="29" spans="1:14" ht="15.6" customHeight="1">
      <c r="B29" s="207" t="s">
        <v>228</v>
      </c>
      <c r="C29" s="2"/>
      <c r="E29" s="16"/>
      <c r="F29" s="212">
        <v>13.1</v>
      </c>
      <c r="G29" s="16"/>
      <c r="H29" s="143">
        <v>-5642576</v>
      </c>
      <c r="I29" s="143"/>
      <c r="J29" s="143">
        <v>0</v>
      </c>
      <c r="K29" s="16"/>
      <c r="L29" s="143">
        <v>0</v>
      </c>
      <c r="M29" s="143"/>
      <c r="N29" s="143">
        <v>0</v>
      </c>
    </row>
    <row r="30" spans="1:14" ht="15.6" customHeight="1">
      <c r="B30" s="207" t="s">
        <v>272</v>
      </c>
      <c r="C30" s="2"/>
      <c r="E30" s="16"/>
      <c r="F30" s="212">
        <v>13.2</v>
      </c>
      <c r="G30" s="16"/>
      <c r="H30" s="143">
        <v>-676115</v>
      </c>
      <c r="I30" s="143"/>
      <c r="J30" s="143">
        <v>0</v>
      </c>
      <c r="K30" s="16"/>
      <c r="L30" s="143">
        <v>-96899380</v>
      </c>
      <c r="M30" s="143"/>
      <c r="N30" s="143">
        <v>0</v>
      </c>
    </row>
    <row r="31" spans="1:14" s="208" customFormat="1" ht="15.6" customHeight="1">
      <c r="B31" s="207" t="s">
        <v>204</v>
      </c>
      <c r="C31" s="209"/>
      <c r="D31" s="5"/>
      <c r="E31" s="210"/>
      <c r="F31" s="16"/>
      <c r="G31" s="16"/>
      <c r="H31" s="143">
        <v>-808489</v>
      </c>
      <c r="I31" s="143"/>
      <c r="J31" s="143">
        <v>-3224782</v>
      </c>
      <c r="K31" s="143"/>
      <c r="L31" s="143">
        <v>0</v>
      </c>
      <c r="M31" s="143"/>
      <c r="N31" s="143">
        <v>-3998</v>
      </c>
    </row>
    <row r="32" spans="1:14" s="208" customFormat="1" ht="15.6" customHeight="1">
      <c r="B32" s="207" t="s">
        <v>205</v>
      </c>
      <c r="C32" s="209"/>
      <c r="D32" s="5"/>
      <c r="E32" s="210"/>
      <c r="F32" s="16"/>
      <c r="G32" s="16"/>
      <c r="H32" s="143">
        <v>-5237</v>
      </c>
      <c r="I32" s="143"/>
      <c r="J32" s="143">
        <v>0</v>
      </c>
      <c r="K32" s="143"/>
      <c r="L32" s="143">
        <v>0</v>
      </c>
      <c r="M32" s="143"/>
      <c r="N32" s="143">
        <v>0</v>
      </c>
    </row>
    <row r="33" spans="1:14" ht="15.6" customHeight="1">
      <c r="B33" s="207" t="s">
        <v>226</v>
      </c>
      <c r="C33" s="2"/>
      <c r="E33" s="16"/>
      <c r="F33" s="16">
        <v>14</v>
      </c>
      <c r="G33" s="16"/>
      <c r="H33" s="143">
        <v>1124411</v>
      </c>
      <c r="I33" s="143"/>
      <c r="J33" s="143">
        <v>2777244</v>
      </c>
      <c r="K33" s="16"/>
      <c r="L33" s="143">
        <v>0</v>
      </c>
      <c r="M33" s="143"/>
      <c r="N33" s="143">
        <v>0</v>
      </c>
    </row>
    <row r="34" spans="1:14" ht="15.6" customHeight="1">
      <c r="B34" s="207" t="s">
        <v>273</v>
      </c>
      <c r="C34" s="2"/>
      <c r="E34" s="16"/>
      <c r="F34" s="16"/>
      <c r="G34" s="16"/>
      <c r="H34" s="143">
        <v>519208</v>
      </c>
      <c r="I34" s="143"/>
      <c r="J34" s="143">
        <v>0</v>
      </c>
      <c r="K34" s="16"/>
      <c r="L34" s="143">
        <v>0</v>
      </c>
      <c r="M34" s="143"/>
      <c r="N34" s="143">
        <v>0</v>
      </c>
    </row>
    <row r="35" spans="1:14" ht="15.6" customHeight="1">
      <c r="B35" s="207" t="s">
        <v>227</v>
      </c>
      <c r="C35" s="2"/>
      <c r="E35" s="16"/>
      <c r="F35" s="212"/>
      <c r="G35" s="16"/>
      <c r="H35" s="143">
        <v>7202</v>
      </c>
      <c r="I35" s="143"/>
      <c r="J35" s="143">
        <v>0</v>
      </c>
      <c r="K35" s="16"/>
      <c r="L35" s="143">
        <v>0</v>
      </c>
      <c r="M35" s="143"/>
      <c r="N35" s="143">
        <v>0</v>
      </c>
    </row>
    <row r="36" spans="1:14" ht="15.6" customHeight="1">
      <c r="B36" s="2" t="s">
        <v>141</v>
      </c>
      <c r="C36" s="2"/>
      <c r="E36" s="16"/>
      <c r="F36" s="16"/>
      <c r="G36" s="16"/>
      <c r="H36" s="143">
        <v>5480416</v>
      </c>
      <c r="I36" s="143"/>
      <c r="J36" s="143">
        <v>21598927</v>
      </c>
      <c r="K36" s="16"/>
      <c r="L36" s="143">
        <v>1023821</v>
      </c>
      <c r="M36" s="143"/>
      <c r="N36" s="143">
        <v>1002954</v>
      </c>
    </row>
    <row r="37" spans="1:14" ht="15.6" customHeight="1">
      <c r="B37" s="2" t="s">
        <v>73</v>
      </c>
      <c r="C37" s="2"/>
      <c r="E37" s="16"/>
      <c r="F37" s="16"/>
      <c r="G37" s="16"/>
      <c r="H37" s="144">
        <v>21789553</v>
      </c>
      <c r="I37" s="143"/>
      <c r="J37" s="144">
        <v>26522879</v>
      </c>
      <c r="K37" s="16"/>
      <c r="L37" s="144">
        <v>11518963</v>
      </c>
      <c r="M37" s="143"/>
      <c r="N37" s="144">
        <v>15065445</v>
      </c>
    </row>
    <row r="38" spans="1:14" ht="15.6" customHeight="1">
      <c r="B38" s="2" t="s">
        <v>178</v>
      </c>
      <c r="C38" s="2"/>
      <c r="E38" s="16"/>
      <c r="F38" s="212"/>
      <c r="G38" s="16"/>
      <c r="H38" s="213">
        <v>-18906762</v>
      </c>
      <c r="I38" s="206"/>
      <c r="J38" s="213">
        <v>-35443673</v>
      </c>
      <c r="K38" s="16"/>
      <c r="L38" s="272">
        <v>0</v>
      </c>
      <c r="M38" s="143"/>
      <c r="N38" s="272">
        <v>0</v>
      </c>
    </row>
    <row r="39" spans="1:14" ht="3.95" customHeight="1">
      <c r="B39" s="2"/>
      <c r="C39" s="2"/>
      <c r="E39" s="16"/>
      <c r="F39" s="16"/>
      <c r="G39" s="16"/>
      <c r="H39" s="143"/>
      <c r="I39" s="143"/>
      <c r="J39" s="143"/>
      <c r="K39" s="16"/>
      <c r="L39" s="143"/>
      <c r="M39" s="143"/>
      <c r="N39" s="143"/>
    </row>
    <row r="40" spans="1:14" ht="15.6" customHeight="1">
      <c r="B40" s="2"/>
      <c r="C40" s="2"/>
      <c r="E40" s="16"/>
      <c r="F40" s="16"/>
      <c r="G40" s="16"/>
      <c r="H40" s="143">
        <f>SUM(H16:H38)</f>
        <v>41762103</v>
      </c>
      <c r="I40" s="143"/>
      <c r="J40" s="143">
        <f>SUM(J16:J38)</f>
        <v>87073121</v>
      </c>
      <c r="K40" s="16"/>
      <c r="L40" s="143">
        <f>SUM(L16:L38)</f>
        <v>-26588177</v>
      </c>
      <c r="M40" s="143"/>
      <c r="N40" s="143">
        <f>SUM(N16:N38)</f>
        <v>5882032</v>
      </c>
    </row>
    <row r="41" spans="1:14" ht="15.6" customHeight="1">
      <c r="A41" s="2" t="s">
        <v>51</v>
      </c>
      <c r="B41" s="2"/>
      <c r="C41" s="2"/>
      <c r="E41" s="16"/>
      <c r="F41" s="16"/>
      <c r="G41" s="16"/>
      <c r="H41" s="143"/>
      <c r="I41" s="143"/>
      <c r="J41" s="143"/>
      <c r="K41" s="16"/>
      <c r="L41" s="143"/>
      <c r="M41" s="143"/>
      <c r="N41" s="143"/>
    </row>
    <row r="42" spans="1:14" ht="15.6" customHeight="1">
      <c r="B42" s="214" t="s">
        <v>61</v>
      </c>
      <c r="C42" s="2"/>
      <c r="E42" s="16"/>
      <c r="F42" s="16"/>
      <c r="G42" s="16"/>
      <c r="H42" s="205">
        <v>98936624</v>
      </c>
      <c r="I42" s="206"/>
      <c r="J42" s="205">
        <v>76967019</v>
      </c>
      <c r="K42" s="16"/>
      <c r="L42" s="205">
        <v>4322616</v>
      </c>
      <c r="M42" s="206"/>
      <c r="N42" s="205">
        <v>-37879738</v>
      </c>
    </row>
    <row r="43" spans="1:14" ht="15.6" customHeight="1">
      <c r="B43" s="214" t="s">
        <v>52</v>
      </c>
      <c r="E43" s="16"/>
      <c r="F43" s="16"/>
      <c r="G43" s="16"/>
      <c r="H43" s="205">
        <v>8515930</v>
      </c>
      <c r="I43" s="206"/>
      <c r="J43" s="205">
        <v>3257276</v>
      </c>
      <c r="K43" s="16"/>
      <c r="L43" s="205">
        <v>0</v>
      </c>
      <c r="M43" s="206"/>
      <c r="N43" s="205">
        <v>5758</v>
      </c>
    </row>
    <row r="44" spans="1:14" ht="15.6" customHeight="1">
      <c r="B44" s="214" t="s">
        <v>229</v>
      </c>
      <c r="E44" s="16"/>
      <c r="F44" s="16"/>
      <c r="G44" s="16"/>
      <c r="H44" s="205">
        <v>-26044276</v>
      </c>
      <c r="I44" s="206"/>
      <c r="J44" s="205">
        <v>14929693</v>
      </c>
      <c r="K44" s="16"/>
      <c r="L44" s="205">
        <v>0</v>
      </c>
      <c r="M44" s="206"/>
      <c r="N44" s="205">
        <v>0</v>
      </c>
    </row>
    <row r="45" spans="1:14" ht="15.6" customHeight="1">
      <c r="B45" s="214" t="s">
        <v>53</v>
      </c>
      <c r="E45" s="16"/>
      <c r="F45" s="16"/>
      <c r="G45" s="16"/>
      <c r="H45" s="205">
        <v>17884387</v>
      </c>
      <c r="I45" s="206"/>
      <c r="J45" s="205">
        <v>12760839</v>
      </c>
      <c r="K45" s="16"/>
      <c r="L45" s="205">
        <v>-651623</v>
      </c>
      <c r="M45" s="206"/>
      <c r="N45" s="205">
        <v>81376</v>
      </c>
    </row>
    <row r="46" spans="1:14" ht="15.6" customHeight="1">
      <c r="B46" s="214" t="s">
        <v>54</v>
      </c>
      <c r="E46" s="16"/>
      <c r="F46" s="16"/>
      <c r="G46" s="16"/>
      <c r="H46" s="205">
        <v>-11573803</v>
      </c>
      <c r="I46" s="206"/>
      <c r="J46" s="205">
        <v>-4762708</v>
      </c>
      <c r="K46" s="16"/>
      <c r="L46" s="205">
        <v>-191882</v>
      </c>
      <c r="M46" s="206"/>
      <c r="N46" s="205">
        <v>0</v>
      </c>
    </row>
    <row r="47" spans="1:14" ht="15.6" customHeight="1">
      <c r="B47" s="214" t="s">
        <v>62</v>
      </c>
      <c r="E47" s="16"/>
      <c r="F47" s="16"/>
      <c r="G47" s="16"/>
      <c r="H47" s="205">
        <v>2637741</v>
      </c>
      <c r="I47" s="206"/>
      <c r="J47" s="205">
        <v>-53690213</v>
      </c>
      <c r="K47" s="16"/>
      <c r="L47" s="205">
        <v>-4879</v>
      </c>
      <c r="M47" s="206"/>
      <c r="N47" s="205">
        <v>3606</v>
      </c>
    </row>
    <row r="48" spans="1:14" ht="15.6" customHeight="1">
      <c r="B48" s="214" t="s">
        <v>83</v>
      </c>
      <c r="E48" s="16"/>
      <c r="F48" s="16"/>
      <c r="G48" s="16"/>
      <c r="H48" s="215">
        <v>128676759</v>
      </c>
      <c r="I48" s="206"/>
      <c r="J48" s="215">
        <v>128378218</v>
      </c>
      <c r="K48" s="16"/>
      <c r="L48" s="215">
        <v>0</v>
      </c>
      <c r="M48" s="206"/>
      <c r="N48" s="215">
        <v>0</v>
      </c>
    </row>
    <row r="49" spans="1:14" ht="15.6" customHeight="1">
      <c r="B49" s="214" t="s">
        <v>55</v>
      </c>
      <c r="E49" s="16"/>
      <c r="F49" s="16"/>
      <c r="G49" s="16"/>
      <c r="H49" s="205">
        <v>64925722</v>
      </c>
      <c r="I49" s="206"/>
      <c r="J49" s="205">
        <v>-27466279</v>
      </c>
      <c r="K49" s="16"/>
      <c r="L49" s="205">
        <v>10568632</v>
      </c>
      <c r="M49" s="206"/>
      <c r="N49" s="205">
        <v>-618601</v>
      </c>
    </row>
    <row r="50" spans="1:14" ht="15.6" customHeight="1">
      <c r="B50" s="214" t="s">
        <v>56</v>
      </c>
      <c r="E50" s="16"/>
      <c r="F50" s="16"/>
      <c r="G50" s="16"/>
      <c r="H50" s="205">
        <v>-16899912</v>
      </c>
      <c r="I50" s="206"/>
      <c r="J50" s="205">
        <v>-17872944</v>
      </c>
      <c r="K50" s="16"/>
      <c r="L50" s="205">
        <v>-5733907</v>
      </c>
      <c r="M50" s="206"/>
      <c r="N50" s="205">
        <v>1707327</v>
      </c>
    </row>
    <row r="51" spans="1:14" ht="15.6" customHeight="1">
      <c r="B51" s="216" t="s">
        <v>145</v>
      </c>
      <c r="E51" s="16"/>
      <c r="F51" s="16"/>
      <c r="G51" s="16"/>
      <c r="H51" s="205">
        <v>-6120722</v>
      </c>
      <c r="I51" s="206"/>
      <c r="J51" s="205">
        <v>-108880</v>
      </c>
      <c r="K51" s="16"/>
      <c r="L51" s="215">
        <v>0</v>
      </c>
      <c r="M51" s="206"/>
      <c r="N51" s="205">
        <v>0</v>
      </c>
    </row>
    <row r="52" spans="1:14" ht="15.6" customHeight="1">
      <c r="B52" s="214" t="s">
        <v>80</v>
      </c>
      <c r="E52" s="16"/>
      <c r="F52" s="16"/>
      <c r="G52" s="16"/>
      <c r="H52" s="217">
        <v>-1030617</v>
      </c>
      <c r="I52" s="206"/>
      <c r="J52" s="217">
        <v>-194729</v>
      </c>
      <c r="K52" s="16"/>
      <c r="L52" s="273">
        <v>0</v>
      </c>
      <c r="M52" s="206"/>
      <c r="N52" s="217">
        <v>0</v>
      </c>
    </row>
    <row r="53" spans="1:14" ht="3.95" customHeight="1">
      <c r="A53" s="1"/>
      <c r="B53" s="2"/>
      <c r="C53" s="2"/>
      <c r="D53" s="2"/>
      <c r="E53" s="16"/>
      <c r="F53" s="16"/>
      <c r="G53" s="16"/>
      <c r="H53" s="143"/>
      <c r="I53" s="143"/>
      <c r="J53" s="143"/>
      <c r="K53" s="16"/>
      <c r="L53" s="143"/>
      <c r="M53" s="143"/>
      <c r="N53" s="143"/>
    </row>
    <row r="54" spans="1:14" s="2" customFormat="1" ht="15.6" customHeight="1">
      <c r="A54" s="2" t="s">
        <v>156</v>
      </c>
      <c r="E54" s="16"/>
      <c r="F54" s="16"/>
      <c r="G54" s="16"/>
      <c r="H54" s="143">
        <f>SUM(H40:H52)</f>
        <v>301669936</v>
      </c>
      <c r="I54" s="143"/>
      <c r="J54" s="143">
        <f>SUM(J40:J52)</f>
        <v>219270413</v>
      </c>
      <c r="K54" s="16"/>
      <c r="L54" s="143">
        <f>SUM(L40:L52)</f>
        <v>-18279220</v>
      </c>
      <c r="M54" s="143"/>
      <c r="N54" s="143">
        <f>SUM(N40:N52)</f>
        <v>-30818240</v>
      </c>
    </row>
    <row r="55" spans="1:14" s="2" customFormat="1" ht="15.6" customHeight="1">
      <c r="B55" s="2" t="s">
        <v>74</v>
      </c>
      <c r="E55" s="16"/>
      <c r="F55" s="16"/>
      <c r="G55" s="16"/>
      <c r="H55" s="144">
        <v>-71287125</v>
      </c>
      <c r="I55" s="143"/>
      <c r="J55" s="144">
        <v>-23380823</v>
      </c>
      <c r="K55" s="16"/>
      <c r="L55" s="144">
        <v>-10772073</v>
      </c>
      <c r="M55" s="143"/>
      <c r="N55" s="144">
        <v>-12285255</v>
      </c>
    </row>
    <row r="56" spans="1:14" s="2" customFormat="1" ht="15.6" customHeight="1">
      <c r="B56" s="2" t="s">
        <v>11</v>
      </c>
      <c r="E56" s="16"/>
      <c r="F56" s="16"/>
      <c r="G56" s="16"/>
      <c r="H56" s="217">
        <v>-7010031</v>
      </c>
      <c r="I56" s="206"/>
      <c r="J56" s="217">
        <v>-36651036</v>
      </c>
      <c r="K56" s="16"/>
      <c r="L56" s="217">
        <v>-114174</v>
      </c>
      <c r="M56" s="206"/>
      <c r="N56" s="217">
        <v>-217824</v>
      </c>
    </row>
    <row r="57" spans="1:14" s="2" customFormat="1" ht="3.95" customHeight="1">
      <c r="E57" s="16"/>
      <c r="F57" s="16"/>
      <c r="G57" s="16"/>
      <c r="H57" s="143"/>
      <c r="I57" s="143"/>
      <c r="J57" s="143"/>
      <c r="K57" s="16"/>
      <c r="L57" s="143"/>
      <c r="M57" s="143"/>
      <c r="N57" s="143"/>
    </row>
    <row r="58" spans="1:14" s="2" customFormat="1" ht="15.6" customHeight="1">
      <c r="A58" s="2" t="s">
        <v>133</v>
      </c>
      <c r="E58" s="16"/>
      <c r="F58" s="16"/>
      <c r="G58" s="16"/>
      <c r="H58" s="142">
        <f>SUM(H54:H56)</f>
        <v>223372780</v>
      </c>
      <c r="I58" s="143"/>
      <c r="J58" s="142">
        <f>SUM(J54:J56)</f>
        <v>159238554</v>
      </c>
      <c r="K58" s="16"/>
      <c r="L58" s="142">
        <f>SUM(L54:L56)</f>
        <v>-29165467</v>
      </c>
      <c r="M58" s="143"/>
      <c r="N58" s="142">
        <f>SUM(N54:N56)</f>
        <v>-43321319</v>
      </c>
    </row>
    <row r="59" spans="1:14" s="2" customFormat="1" ht="5.25" customHeight="1">
      <c r="E59" s="16"/>
      <c r="F59" s="16"/>
      <c r="G59" s="16"/>
      <c r="H59" s="143"/>
      <c r="I59" s="143"/>
      <c r="J59" s="143"/>
      <c r="K59" s="16"/>
      <c r="L59" s="143"/>
      <c r="M59" s="143"/>
      <c r="N59" s="143"/>
    </row>
    <row r="60" spans="1:14" ht="21.95" customHeight="1">
      <c r="A60" s="169" t="str">
        <f>'2'!A52:N52</f>
        <v>The notes to the consolidated and separate financial information form an integral part of these financial information.</v>
      </c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</row>
  </sheetData>
  <mergeCells count="4">
    <mergeCell ref="L6:N6"/>
    <mergeCell ref="L7:N7"/>
    <mergeCell ref="H7:J7"/>
    <mergeCell ref="H6:J6"/>
  </mergeCells>
  <phoneticPr fontId="0" type="noConversion"/>
  <pageMargins left="0.8" right="0.5" top="0.5" bottom="0.6" header="0.49" footer="0.4"/>
  <pageSetup paperSize="9" scale="88" firstPageNumber="11" orientation="portrait" useFirstPageNumber="1" horizontalDpi="1200" verticalDpi="1200" r:id="rId1"/>
  <headerFooter>
    <oddFooter>&amp;R&amp;"Arial,Regular"&amp;9&amp;P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05"/>
  <sheetViews>
    <sheetView zoomScaleNormal="100" zoomScaleSheetLayoutView="100" workbookViewId="0">
      <selection activeCell="S13" sqref="S13"/>
    </sheetView>
  </sheetViews>
  <sheetFormatPr defaultColWidth="9.140625" defaultRowHeight="16.5" customHeight="1"/>
  <cols>
    <col min="1" max="3" width="1.28515625" style="5" customWidth="1"/>
    <col min="4" max="4" width="27.28515625" style="5" customWidth="1"/>
    <col min="5" max="5" width="13.5703125" style="5" customWidth="1"/>
    <col min="6" max="6" width="5.28515625" style="21" customWidth="1"/>
    <col min="7" max="7" width="0.7109375" style="5" customWidth="1"/>
    <col min="8" max="8" width="11.7109375" style="156" customWidth="1"/>
    <col min="9" max="9" width="0.7109375" style="156" customWidth="1"/>
    <col min="10" max="10" width="11.7109375" style="156" customWidth="1"/>
    <col min="11" max="11" width="0.7109375" style="156" customWidth="1"/>
    <col min="12" max="12" width="11.7109375" style="156" customWidth="1"/>
    <col min="13" max="13" width="0.7109375" style="156" customWidth="1"/>
    <col min="14" max="14" width="11.7109375" style="156" customWidth="1"/>
    <col min="15" max="16384" width="9.140625" style="5"/>
  </cols>
  <sheetData>
    <row r="1" spans="1:14" ht="16.5" customHeight="1">
      <c r="A1" s="1" t="str">
        <f>'eng11'!A1</f>
        <v xml:space="preserve">Wave Entertainment Public Company Limited </v>
      </c>
      <c r="B1" s="2"/>
      <c r="C1" s="2"/>
      <c r="D1" s="2"/>
      <c r="E1" s="3"/>
      <c r="F1" s="3"/>
      <c r="G1" s="3"/>
    </row>
    <row r="2" spans="1:14" ht="16.5" customHeight="1">
      <c r="A2" s="1" t="s">
        <v>89</v>
      </c>
      <c r="B2" s="2"/>
      <c r="C2" s="2"/>
      <c r="D2" s="2"/>
      <c r="E2" s="3"/>
      <c r="F2" s="3"/>
      <c r="G2" s="3"/>
    </row>
    <row r="3" spans="1:14" ht="16.5" customHeight="1">
      <c r="A3" s="6" t="str">
        <f>'eng11'!A3</f>
        <v>For the six-month period ended 30 June 2020</v>
      </c>
      <c r="B3" s="7"/>
      <c r="C3" s="7"/>
      <c r="D3" s="7"/>
      <c r="E3" s="8"/>
      <c r="F3" s="8"/>
      <c r="G3" s="8"/>
      <c r="H3" s="157"/>
      <c r="I3" s="157"/>
      <c r="J3" s="157"/>
      <c r="K3" s="157"/>
      <c r="L3" s="157"/>
      <c r="M3" s="157"/>
      <c r="N3" s="157"/>
    </row>
    <row r="4" spans="1:14" ht="16.5" customHeight="1">
      <c r="A4" s="26"/>
      <c r="B4" s="24"/>
      <c r="C4" s="24"/>
      <c r="D4" s="24"/>
      <c r="E4" s="16"/>
      <c r="F4" s="16"/>
      <c r="G4" s="16"/>
      <c r="H4" s="158"/>
      <c r="I4" s="158"/>
      <c r="J4" s="158"/>
      <c r="K4" s="158"/>
      <c r="L4" s="158"/>
      <c r="M4" s="158"/>
      <c r="N4" s="158"/>
    </row>
    <row r="5" spans="1:14" ht="16.5" customHeight="1">
      <c r="A5" s="2"/>
      <c r="B5" s="2"/>
      <c r="C5" s="2"/>
      <c r="D5" s="2"/>
      <c r="E5" s="3"/>
      <c r="F5" s="3"/>
      <c r="G5" s="3"/>
    </row>
    <row r="6" spans="1:14" ht="16.5" customHeight="1">
      <c r="A6" s="2"/>
      <c r="B6" s="2"/>
      <c r="C6" s="2"/>
      <c r="D6" s="2"/>
      <c r="E6" s="3"/>
      <c r="F6" s="3"/>
      <c r="G6" s="3"/>
      <c r="H6" s="300" t="s">
        <v>5</v>
      </c>
      <c r="I6" s="300"/>
      <c r="J6" s="300"/>
      <c r="K6" s="171"/>
      <c r="L6" s="300" t="s">
        <v>96</v>
      </c>
      <c r="M6" s="300"/>
      <c r="N6" s="300"/>
    </row>
    <row r="7" spans="1:14" ht="16.5" customHeight="1">
      <c r="A7" s="2"/>
      <c r="B7" s="2"/>
      <c r="C7" s="2"/>
      <c r="D7" s="2"/>
      <c r="E7" s="16"/>
      <c r="F7" s="3"/>
      <c r="G7" s="16"/>
      <c r="H7" s="301" t="s">
        <v>95</v>
      </c>
      <c r="I7" s="301"/>
      <c r="J7" s="301"/>
      <c r="K7" s="245"/>
      <c r="L7" s="301" t="s">
        <v>95</v>
      </c>
      <c r="M7" s="301"/>
      <c r="N7" s="301"/>
    </row>
    <row r="8" spans="1:14" ht="16.5" customHeight="1">
      <c r="A8" s="2"/>
      <c r="B8" s="2"/>
      <c r="C8" s="2"/>
      <c r="D8" s="2"/>
      <c r="E8" s="3"/>
      <c r="F8" s="3"/>
      <c r="G8" s="3"/>
      <c r="H8" s="172" t="s">
        <v>241</v>
      </c>
      <c r="I8" s="193"/>
      <c r="J8" s="172" t="s">
        <v>241</v>
      </c>
      <c r="K8" s="10"/>
      <c r="L8" s="172" t="s">
        <v>241</v>
      </c>
      <c r="M8" s="193"/>
      <c r="N8" s="172" t="s">
        <v>241</v>
      </c>
    </row>
    <row r="9" spans="1:14" ht="16.5" customHeight="1">
      <c r="A9" s="2"/>
      <c r="B9" s="2"/>
      <c r="C9" s="2"/>
      <c r="D9" s="2"/>
      <c r="E9" s="16"/>
      <c r="F9" s="16"/>
      <c r="G9" s="16"/>
      <c r="H9" s="172" t="s">
        <v>187</v>
      </c>
      <c r="I9" s="12"/>
      <c r="J9" s="172" t="s">
        <v>114</v>
      </c>
      <c r="K9" s="12"/>
      <c r="L9" s="172" t="s">
        <v>187</v>
      </c>
      <c r="M9" s="12"/>
      <c r="N9" s="172" t="s">
        <v>114</v>
      </c>
    </row>
    <row r="10" spans="1:14" ht="16.5" customHeight="1">
      <c r="A10" s="2"/>
      <c r="B10" s="2"/>
      <c r="C10" s="2"/>
      <c r="D10" s="2"/>
      <c r="E10" s="13"/>
      <c r="F10" s="204" t="s">
        <v>6</v>
      </c>
      <c r="G10" s="13"/>
      <c r="H10" s="155" t="s">
        <v>38</v>
      </c>
      <c r="I10" s="159"/>
      <c r="J10" s="155" t="s">
        <v>38</v>
      </c>
      <c r="K10" s="159"/>
      <c r="L10" s="155" t="s">
        <v>38</v>
      </c>
      <c r="M10" s="159"/>
      <c r="N10" s="155" t="s">
        <v>38</v>
      </c>
    </row>
    <row r="11" spans="1:14" ht="16.5" customHeight="1">
      <c r="A11" s="2"/>
      <c r="B11" s="2"/>
      <c r="C11" s="2"/>
      <c r="D11" s="2"/>
      <c r="E11" s="13"/>
      <c r="F11" s="161"/>
      <c r="G11" s="13"/>
      <c r="H11" s="160"/>
      <c r="I11" s="159"/>
      <c r="J11" s="160"/>
      <c r="K11" s="159"/>
      <c r="L11" s="160"/>
      <c r="M11" s="159"/>
      <c r="N11" s="160"/>
    </row>
    <row r="12" spans="1:14" s="2" customFormat="1" ht="16.5" customHeight="1">
      <c r="A12" s="1" t="s">
        <v>2</v>
      </c>
      <c r="E12" s="16"/>
      <c r="F12" s="16"/>
      <c r="G12" s="16"/>
      <c r="H12" s="143"/>
      <c r="I12" s="143"/>
      <c r="J12" s="143"/>
      <c r="K12" s="143"/>
      <c r="L12" s="143"/>
      <c r="M12" s="143"/>
      <c r="N12" s="143"/>
    </row>
    <row r="13" spans="1:14" s="2" customFormat="1" ht="16.5" customHeight="1">
      <c r="A13" s="2" t="s">
        <v>26</v>
      </c>
      <c r="E13" s="16"/>
      <c r="F13" s="16"/>
      <c r="G13" s="16"/>
      <c r="H13" s="187">
        <v>1946148</v>
      </c>
      <c r="I13" s="215"/>
      <c r="J13" s="187">
        <v>749891</v>
      </c>
      <c r="K13" s="218"/>
      <c r="L13" s="215">
        <v>1396945</v>
      </c>
      <c r="M13" s="218"/>
      <c r="N13" s="68">
        <v>959442</v>
      </c>
    </row>
    <row r="14" spans="1:14" s="2" customFormat="1" ht="16.5" customHeight="1">
      <c r="A14" s="207" t="s">
        <v>247</v>
      </c>
      <c r="E14" s="16"/>
      <c r="F14" s="24"/>
      <c r="G14" s="16"/>
      <c r="H14" s="219">
        <v>23291386</v>
      </c>
      <c r="I14" s="158"/>
      <c r="J14" s="219">
        <v>14911030</v>
      </c>
      <c r="K14" s="158"/>
      <c r="L14" s="219">
        <v>23291386</v>
      </c>
      <c r="M14" s="158"/>
      <c r="N14" s="219">
        <v>14911030</v>
      </c>
    </row>
    <row r="15" spans="1:14" s="2" customFormat="1" ht="16.5" customHeight="1">
      <c r="A15" s="2" t="s">
        <v>121</v>
      </c>
      <c r="E15" s="16"/>
      <c r="F15" s="16"/>
      <c r="G15" s="16"/>
      <c r="H15" s="68">
        <v>0</v>
      </c>
      <c r="I15" s="158"/>
      <c r="J15" s="187">
        <v>6000000</v>
      </c>
      <c r="K15" s="219"/>
      <c r="L15" s="68">
        <v>0</v>
      </c>
      <c r="M15" s="219"/>
      <c r="N15" s="68">
        <v>0</v>
      </c>
    </row>
    <row r="16" spans="1:14" s="2" customFormat="1" ht="16.5" customHeight="1">
      <c r="A16" s="2" t="s">
        <v>194</v>
      </c>
      <c r="E16" s="16"/>
      <c r="F16" s="16"/>
      <c r="G16" s="16"/>
      <c r="H16" s="68">
        <v>0</v>
      </c>
      <c r="I16" s="158"/>
      <c r="J16" s="66">
        <v>-4540512</v>
      </c>
      <c r="K16" s="219"/>
      <c r="L16" s="68">
        <v>0</v>
      </c>
      <c r="M16" s="219"/>
      <c r="N16" s="66">
        <v>0</v>
      </c>
    </row>
    <row r="17" spans="1:14" s="2" customFormat="1" ht="16.5" customHeight="1">
      <c r="A17" s="2" t="s">
        <v>287</v>
      </c>
      <c r="E17" s="16"/>
      <c r="F17" s="16"/>
      <c r="G17" s="16"/>
      <c r="H17" s="219">
        <v>-69000000</v>
      </c>
      <c r="I17" s="158"/>
      <c r="J17" s="66">
        <v>0</v>
      </c>
      <c r="K17" s="219"/>
      <c r="L17" s="219">
        <v>-70000000</v>
      </c>
      <c r="M17" s="219"/>
      <c r="N17" s="66">
        <v>0</v>
      </c>
    </row>
    <row r="18" spans="1:14" s="2" customFormat="1" ht="16.5" customHeight="1">
      <c r="A18" s="2" t="s">
        <v>131</v>
      </c>
      <c r="E18" s="16"/>
      <c r="F18" s="212">
        <v>20.399999999999999</v>
      </c>
      <c r="G18" s="16"/>
      <c r="H18" s="215">
        <v>600000</v>
      </c>
      <c r="I18" s="206"/>
      <c r="J18" s="68">
        <v>0</v>
      </c>
      <c r="K18" s="218"/>
      <c r="L18" s="66">
        <v>2900000</v>
      </c>
      <c r="M18" s="218"/>
      <c r="N18" s="220">
        <v>3000000</v>
      </c>
    </row>
    <row r="19" spans="1:14" s="2" customFormat="1" ht="16.5" customHeight="1">
      <c r="A19" s="2" t="s">
        <v>110</v>
      </c>
      <c r="E19" s="16"/>
      <c r="F19" s="212">
        <v>20.399999999999999</v>
      </c>
      <c r="G19" s="16"/>
      <c r="H19" s="68">
        <v>0</v>
      </c>
      <c r="I19" s="206"/>
      <c r="J19" s="68">
        <v>-800000</v>
      </c>
      <c r="K19" s="218"/>
      <c r="L19" s="66">
        <v>-32500000</v>
      </c>
      <c r="M19" s="218"/>
      <c r="N19" s="66">
        <v>-99000000</v>
      </c>
    </row>
    <row r="20" spans="1:14" s="2" customFormat="1" ht="16.5" customHeight="1">
      <c r="A20" s="2" t="s">
        <v>290</v>
      </c>
      <c r="E20" s="16"/>
      <c r="F20" s="212"/>
      <c r="G20" s="16"/>
      <c r="H20" s="68"/>
      <c r="I20" s="206"/>
      <c r="J20" s="68"/>
      <c r="K20" s="218"/>
      <c r="L20" s="66"/>
      <c r="M20" s="218"/>
      <c r="N20" s="66"/>
    </row>
    <row r="21" spans="1:14" s="2" customFormat="1" ht="16.5" customHeight="1">
      <c r="B21" s="2" t="s">
        <v>291</v>
      </c>
      <c r="E21" s="16"/>
      <c r="F21" s="212"/>
      <c r="G21" s="16"/>
      <c r="H21" s="68">
        <v>-283809919</v>
      </c>
      <c r="I21" s="206"/>
      <c r="J21" s="68">
        <v>0</v>
      </c>
      <c r="K21" s="218"/>
      <c r="L21" s="66">
        <v>50000000</v>
      </c>
      <c r="M21" s="218"/>
      <c r="N21" s="68">
        <v>0</v>
      </c>
    </row>
    <row r="22" spans="1:14" s="2" customFormat="1" ht="16.5" customHeight="1">
      <c r="A22" s="2" t="s">
        <v>274</v>
      </c>
      <c r="E22" s="16"/>
      <c r="F22" s="212"/>
      <c r="G22" s="16"/>
      <c r="H22" s="215">
        <v>-86459</v>
      </c>
      <c r="I22" s="206"/>
      <c r="J22" s="68">
        <v>0</v>
      </c>
      <c r="K22" s="218"/>
      <c r="L22" s="68">
        <v>0</v>
      </c>
      <c r="M22" s="218"/>
      <c r="N22" s="68">
        <v>0</v>
      </c>
    </row>
    <row r="23" spans="1:14" s="2" customFormat="1" ht="16.5" customHeight="1">
      <c r="A23" s="207" t="s">
        <v>199</v>
      </c>
      <c r="E23" s="16"/>
      <c r="G23" s="16"/>
      <c r="H23" s="68">
        <v>0</v>
      </c>
      <c r="I23" s="158"/>
      <c r="J23" s="219">
        <v>0</v>
      </c>
      <c r="K23" s="158"/>
      <c r="L23" s="68">
        <v>0</v>
      </c>
      <c r="M23" s="158"/>
      <c r="N23" s="68">
        <v>150222882</v>
      </c>
    </row>
    <row r="24" spans="1:14" s="2" customFormat="1" ht="16.5" customHeight="1">
      <c r="A24" s="207" t="s">
        <v>195</v>
      </c>
      <c r="E24" s="16"/>
      <c r="F24" s="212"/>
      <c r="G24" s="16"/>
      <c r="H24" s="221">
        <v>160042403</v>
      </c>
      <c r="I24" s="158"/>
      <c r="J24" s="219">
        <v>0</v>
      </c>
      <c r="K24" s="158"/>
      <c r="L24" s="219">
        <v>159600000</v>
      </c>
      <c r="M24" s="158"/>
      <c r="N24" s="219">
        <v>0</v>
      </c>
    </row>
    <row r="25" spans="1:14" s="2" customFormat="1" ht="16.5" customHeight="1">
      <c r="A25" s="207" t="s">
        <v>169</v>
      </c>
      <c r="E25" s="16"/>
      <c r="F25" s="24"/>
      <c r="G25" s="16"/>
      <c r="H25" s="219">
        <v>1166862</v>
      </c>
      <c r="I25" s="158"/>
      <c r="J25" s="219">
        <v>13912841</v>
      </c>
      <c r="K25" s="158"/>
      <c r="L25" s="68">
        <v>0</v>
      </c>
      <c r="M25" s="158"/>
      <c r="N25" s="219">
        <v>4000</v>
      </c>
    </row>
    <row r="26" spans="1:14" s="2" customFormat="1" ht="16.5" customHeight="1">
      <c r="A26" s="274" t="s">
        <v>255</v>
      </c>
      <c r="E26" s="16"/>
      <c r="F26" s="24"/>
      <c r="G26" s="16"/>
      <c r="H26" s="219">
        <v>74800</v>
      </c>
      <c r="I26" s="158"/>
      <c r="J26" s="219">
        <v>0</v>
      </c>
      <c r="K26" s="158"/>
      <c r="L26" s="68">
        <v>0</v>
      </c>
      <c r="M26" s="158"/>
      <c r="N26" s="219">
        <v>0</v>
      </c>
    </row>
    <row r="27" spans="1:14" s="2" customFormat="1" ht="16.5" customHeight="1">
      <c r="A27" s="207" t="s">
        <v>196</v>
      </c>
      <c r="E27" s="16"/>
      <c r="F27" s="24"/>
      <c r="G27" s="16"/>
      <c r="H27" s="219">
        <v>-39460179</v>
      </c>
      <c r="I27" s="158"/>
      <c r="J27" s="68">
        <v>-63512887</v>
      </c>
      <c r="K27" s="158"/>
      <c r="L27" s="68">
        <v>0</v>
      </c>
      <c r="M27" s="158"/>
      <c r="N27" s="66">
        <v>-208400</v>
      </c>
    </row>
    <row r="28" spans="1:14" s="2" customFormat="1" ht="16.5" customHeight="1">
      <c r="A28" s="207" t="s">
        <v>197</v>
      </c>
      <c r="E28" s="16"/>
      <c r="F28" s="24"/>
      <c r="G28" s="16"/>
      <c r="H28" s="241">
        <v>-1030908</v>
      </c>
      <c r="I28" s="158"/>
      <c r="J28" s="69">
        <v>-1932891</v>
      </c>
      <c r="K28" s="158"/>
      <c r="L28" s="275">
        <v>0</v>
      </c>
      <c r="M28" s="158"/>
      <c r="N28" s="175">
        <v>0</v>
      </c>
    </row>
    <row r="29" spans="1:14" s="2" customFormat="1" ht="16.5" customHeight="1">
      <c r="E29" s="16"/>
      <c r="F29" s="16"/>
      <c r="G29" s="16"/>
      <c r="H29" s="143"/>
      <c r="I29" s="143"/>
      <c r="J29" s="143"/>
      <c r="K29" s="143"/>
      <c r="L29" s="149"/>
      <c r="M29" s="143"/>
      <c r="N29" s="149"/>
    </row>
    <row r="30" spans="1:14" s="2" customFormat="1" ht="16.5" customHeight="1">
      <c r="A30" s="2" t="s">
        <v>142</v>
      </c>
      <c r="E30" s="3"/>
      <c r="F30" s="3"/>
      <c r="G30" s="3"/>
      <c r="H30" s="142">
        <f>SUM(H13:H28)</f>
        <v>-206265866</v>
      </c>
      <c r="I30" s="222"/>
      <c r="J30" s="142">
        <f>SUM(J13:J28)</f>
        <v>-35212528</v>
      </c>
      <c r="K30" s="222"/>
      <c r="L30" s="142">
        <f>SUM(L13:L28)</f>
        <v>134688331</v>
      </c>
      <c r="M30" s="222"/>
      <c r="N30" s="142">
        <f>SUM(N13:N28)</f>
        <v>69888954</v>
      </c>
    </row>
    <row r="31" spans="1:14" s="2" customFormat="1" ht="16.5" customHeight="1">
      <c r="E31" s="3"/>
      <c r="F31" s="3"/>
      <c r="G31" s="3"/>
      <c r="H31" s="143"/>
      <c r="I31" s="222"/>
      <c r="J31" s="143"/>
      <c r="K31" s="222"/>
      <c r="L31" s="143"/>
      <c r="M31" s="222"/>
      <c r="N31" s="143"/>
    </row>
    <row r="32" spans="1:14" s="2" customFormat="1" ht="16.5" customHeight="1">
      <c r="A32" s="1" t="s">
        <v>81</v>
      </c>
      <c r="E32" s="3"/>
      <c r="F32" s="3"/>
      <c r="G32" s="3"/>
      <c r="H32" s="143"/>
      <c r="I32" s="222"/>
      <c r="J32" s="143"/>
      <c r="K32" s="222"/>
      <c r="L32" s="143"/>
      <c r="M32" s="222"/>
      <c r="N32" s="143"/>
    </row>
    <row r="33" spans="1:15" s="2" customFormat="1" ht="16.5" customHeight="1">
      <c r="A33" s="2" t="s">
        <v>84</v>
      </c>
      <c r="E33" s="3"/>
      <c r="F33" s="3"/>
      <c r="G33" s="3"/>
      <c r="H33" s="222">
        <v>-39887385</v>
      </c>
      <c r="I33" s="222"/>
      <c r="J33" s="223">
        <v>-15102227</v>
      </c>
      <c r="K33" s="219"/>
      <c r="L33" s="222">
        <v>-28109732</v>
      </c>
      <c r="M33" s="219"/>
      <c r="N33" s="224">
        <v>-7982231</v>
      </c>
    </row>
    <row r="34" spans="1:15" s="2" customFormat="1" ht="16.5" customHeight="1">
      <c r="A34" s="2" t="s">
        <v>146</v>
      </c>
      <c r="E34" s="3"/>
      <c r="F34" s="3"/>
      <c r="G34" s="3"/>
      <c r="H34" s="215">
        <v>2000000</v>
      </c>
      <c r="I34" s="215"/>
      <c r="J34" s="66">
        <v>5000000</v>
      </c>
      <c r="K34" s="66"/>
      <c r="L34" s="66">
        <v>0</v>
      </c>
      <c r="M34" s="66"/>
      <c r="N34" s="66">
        <v>0</v>
      </c>
    </row>
    <row r="35" spans="1:15" s="2" customFormat="1" ht="16.5" customHeight="1">
      <c r="A35" s="2" t="s">
        <v>147</v>
      </c>
      <c r="E35" s="3"/>
      <c r="F35" s="3"/>
      <c r="G35" s="3"/>
      <c r="H35" s="66">
        <v>0</v>
      </c>
      <c r="I35" s="215"/>
      <c r="J35" s="66">
        <v>-10000000</v>
      </c>
      <c r="K35" s="66"/>
      <c r="L35" s="66">
        <v>0</v>
      </c>
      <c r="M35" s="66"/>
      <c r="N35" s="66">
        <v>-10000000</v>
      </c>
    </row>
    <row r="36" spans="1:15" s="2" customFormat="1" ht="16.5" customHeight="1">
      <c r="A36" s="2" t="s">
        <v>148</v>
      </c>
      <c r="E36" s="3"/>
      <c r="F36" s="225">
        <v>20.5</v>
      </c>
      <c r="G36" s="3"/>
      <c r="H36" s="215">
        <v>14000000</v>
      </c>
      <c r="I36" s="215"/>
      <c r="J36" s="66">
        <v>6000000</v>
      </c>
      <c r="K36" s="66"/>
      <c r="L36" s="66">
        <v>0</v>
      </c>
      <c r="M36" s="215"/>
      <c r="N36" s="66">
        <v>6000000</v>
      </c>
    </row>
    <row r="37" spans="1:15" s="2" customFormat="1" ht="16.5" customHeight="1">
      <c r="A37" s="2" t="s">
        <v>149</v>
      </c>
      <c r="E37" s="3"/>
      <c r="F37" s="225">
        <v>20.5</v>
      </c>
      <c r="G37" s="3"/>
      <c r="H37" s="215">
        <v>-42500000</v>
      </c>
      <c r="I37" s="215"/>
      <c r="J37" s="66">
        <v>0</v>
      </c>
      <c r="K37" s="66"/>
      <c r="L37" s="215">
        <v>-42500000</v>
      </c>
      <c r="M37" s="215"/>
      <c r="N37" s="66">
        <v>-6500000</v>
      </c>
    </row>
    <row r="38" spans="1:15" s="2" customFormat="1" ht="16.5" customHeight="1">
      <c r="A38" s="2" t="s">
        <v>203</v>
      </c>
      <c r="E38" s="3"/>
      <c r="F38" s="225"/>
      <c r="G38" s="3"/>
      <c r="H38" s="215">
        <v>-20000000</v>
      </c>
      <c r="I38" s="215"/>
      <c r="J38" s="66">
        <v>0</v>
      </c>
      <c r="K38" s="66"/>
      <c r="L38" s="215">
        <v>-20000000</v>
      </c>
      <c r="M38" s="215"/>
      <c r="N38" s="66">
        <v>0</v>
      </c>
    </row>
    <row r="39" spans="1:15" s="2" customFormat="1" ht="16.5" customHeight="1">
      <c r="A39" s="2" t="s">
        <v>150</v>
      </c>
      <c r="E39" s="3"/>
      <c r="F39" s="225"/>
      <c r="G39" s="3"/>
      <c r="H39" s="215">
        <v>-9514365</v>
      </c>
      <c r="I39" s="215"/>
      <c r="J39" s="66">
        <v>-9040024</v>
      </c>
      <c r="K39" s="66"/>
      <c r="L39" s="66">
        <v>0</v>
      </c>
      <c r="M39" s="66"/>
      <c r="N39" s="66">
        <v>0</v>
      </c>
    </row>
    <row r="40" spans="1:15" s="2" customFormat="1" ht="16.5" customHeight="1">
      <c r="A40" s="2" t="s">
        <v>151</v>
      </c>
      <c r="E40" s="3"/>
      <c r="F40" s="277" t="s">
        <v>258</v>
      </c>
      <c r="G40" s="3"/>
      <c r="H40" s="215">
        <v>-20413652</v>
      </c>
      <c r="I40" s="215"/>
      <c r="J40" s="215">
        <v>-56435218</v>
      </c>
      <c r="K40" s="215"/>
      <c r="L40" s="215">
        <v>-19019067</v>
      </c>
      <c r="M40" s="215"/>
      <c r="N40" s="215">
        <v>-2753652</v>
      </c>
    </row>
    <row r="41" spans="1:15" s="2" customFormat="1" ht="16.5" customHeight="1">
      <c r="A41" s="2" t="s">
        <v>256</v>
      </c>
      <c r="E41" s="3"/>
      <c r="F41" s="277" t="s">
        <v>277</v>
      </c>
      <c r="G41" s="3"/>
      <c r="H41" s="215">
        <v>9546</v>
      </c>
      <c r="I41" s="215"/>
      <c r="J41" s="215">
        <v>0</v>
      </c>
      <c r="K41" s="215"/>
      <c r="L41" s="215">
        <v>9546</v>
      </c>
      <c r="M41" s="215"/>
      <c r="N41" s="215">
        <v>0</v>
      </c>
    </row>
    <row r="42" spans="1:15" s="2" customFormat="1" ht="16.5" customHeight="1">
      <c r="A42" s="2" t="s">
        <v>248</v>
      </c>
      <c r="E42" s="3"/>
      <c r="F42" s="277"/>
      <c r="G42" s="3"/>
      <c r="H42" s="215">
        <v>0</v>
      </c>
      <c r="I42" s="222"/>
      <c r="J42" s="226">
        <v>150222882</v>
      </c>
      <c r="K42" s="66"/>
      <c r="L42" s="215">
        <v>0</v>
      </c>
      <c r="M42" s="66"/>
      <c r="N42" s="215">
        <v>0</v>
      </c>
      <c r="O42" s="5"/>
    </row>
    <row r="43" spans="1:15" s="2" customFormat="1" ht="16.5" customHeight="1">
      <c r="A43" s="2" t="s">
        <v>170</v>
      </c>
      <c r="E43" s="3"/>
      <c r="F43" s="3"/>
      <c r="G43" s="3"/>
      <c r="H43" s="152">
        <v>-7900351</v>
      </c>
      <c r="I43" s="222"/>
      <c r="J43" s="68">
        <v>-40047774</v>
      </c>
      <c r="L43" s="215">
        <v>0</v>
      </c>
      <c r="M43" s="220"/>
      <c r="N43" s="66">
        <v>0</v>
      </c>
      <c r="O43" s="5"/>
    </row>
    <row r="44" spans="1:15" s="2" customFormat="1" ht="16.5" customHeight="1">
      <c r="A44" s="2" t="s">
        <v>214</v>
      </c>
      <c r="E44" s="3"/>
      <c r="F44" s="225"/>
      <c r="G44" s="3"/>
      <c r="H44" s="227">
        <v>-95797410</v>
      </c>
      <c r="I44" s="222"/>
      <c r="J44" s="175">
        <v>-6939777</v>
      </c>
      <c r="K44" s="66"/>
      <c r="L44" s="175">
        <v>-3202265</v>
      </c>
      <c r="M44" s="66"/>
      <c r="N44" s="175">
        <v>-432028</v>
      </c>
      <c r="O44" s="5"/>
    </row>
    <row r="45" spans="1:15" s="2" customFormat="1" ht="16.5" customHeight="1">
      <c r="E45" s="3"/>
      <c r="F45" s="3"/>
      <c r="G45" s="3"/>
      <c r="H45" s="143"/>
      <c r="I45" s="222"/>
      <c r="J45" s="143"/>
      <c r="K45" s="222"/>
      <c r="L45" s="143"/>
      <c r="M45" s="222"/>
      <c r="N45" s="143"/>
      <c r="O45" s="5"/>
    </row>
    <row r="46" spans="1:15" s="2" customFormat="1" ht="16.5" customHeight="1">
      <c r="A46" s="2" t="s">
        <v>269</v>
      </c>
      <c r="E46" s="3"/>
      <c r="F46" s="3"/>
      <c r="G46" s="3"/>
      <c r="H46" s="142">
        <f>SUM(H33:H44)</f>
        <v>-220003617</v>
      </c>
      <c r="I46" s="222"/>
      <c r="J46" s="142">
        <f>SUM(J33:J44)</f>
        <v>23657862</v>
      </c>
      <c r="K46" s="222"/>
      <c r="L46" s="142">
        <f>SUM(L33:L44)</f>
        <v>-112821518</v>
      </c>
      <c r="M46" s="222"/>
      <c r="N46" s="142">
        <f>SUM(N33:N44)</f>
        <v>-21667911</v>
      </c>
      <c r="O46" s="5"/>
    </row>
    <row r="47" spans="1:15" s="2" customFormat="1" ht="16.5" customHeight="1">
      <c r="E47" s="3"/>
      <c r="F47" s="3"/>
      <c r="G47" s="3"/>
      <c r="H47" s="143"/>
      <c r="I47" s="222"/>
      <c r="J47" s="143"/>
      <c r="K47" s="222"/>
      <c r="L47" s="143"/>
      <c r="M47" s="222"/>
      <c r="N47" s="143"/>
      <c r="O47" s="5"/>
    </row>
    <row r="48" spans="1:15" s="2" customFormat="1" ht="16.5" customHeight="1">
      <c r="E48" s="3"/>
      <c r="F48" s="3"/>
      <c r="G48" s="3"/>
      <c r="H48" s="143"/>
      <c r="I48" s="222"/>
      <c r="J48" s="143"/>
      <c r="K48" s="222"/>
      <c r="L48" s="143"/>
      <c r="M48" s="222"/>
      <c r="N48" s="143"/>
      <c r="O48" s="5"/>
    </row>
    <row r="49" spans="1:15" s="2" customFormat="1" ht="16.5" customHeight="1">
      <c r="E49" s="3"/>
      <c r="F49" s="3"/>
      <c r="G49" s="3"/>
      <c r="H49" s="143"/>
      <c r="I49" s="222"/>
      <c r="J49" s="143"/>
      <c r="K49" s="222"/>
      <c r="L49" s="143"/>
      <c r="M49" s="222"/>
      <c r="N49" s="143"/>
      <c r="O49" s="5"/>
    </row>
    <row r="50" spans="1:15" s="2" customFormat="1" ht="16.5" customHeight="1">
      <c r="E50" s="3"/>
      <c r="F50" s="3"/>
      <c r="G50" s="3"/>
      <c r="H50" s="143"/>
      <c r="I50" s="222"/>
      <c r="J50" s="143"/>
      <c r="K50" s="222"/>
      <c r="L50" s="143"/>
      <c r="M50" s="222"/>
      <c r="N50" s="143"/>
      <c r="O50" s="5"/>
    </row>
    <row r="51" spans="1:15" s="2" customFormat="1" ht="15" customHeight="1">
      <c r="E51" s="3"/>
      <c r="F51" s="3"/>
      <c r="G51" s="3"/>
      <c r="H51" s="143"/>
      <c r="I51" s="222"/>
      <c r="J51" s="143"/>
      <c r="K51" s="222"/>
      <c r="L51" s="143"/>
      <c r="M51" s="222"/>
      <c r="N51" s="143"/>
      <c r="O51" s="5"/>
    </row>
    <row r="52" spans="1:15" s="2" customFormat="1" ht="23.25" customHeight="1">
      <c r="A52" s="7" t="str">
        <f>+'eng11'!A60</f>
        <v>The notes to the consolidated and separate financial information form an integral part of these financial information.</v>
      </c>
      <c r="B52" s="7"/>
      <c r="C52" s="7"/>
      <c r="D52" s="7"/>
      <c r="E52" s="8"/>
      <c r="F52" s="8"/>
      <c r="G52" s="8"/>
      <c r="H52" s="142"/>
      <c r="I52" s="142"/>
      <c r="J52" s="142"/>
      <c r="K52" s="142"/>
      <c r="L52" s="142"/>
      <c r="M52" s="142"/>
      <c r="N52" s="142"/>
    </row>
    <row r="53" spans="1:15" ht="16.5" customHeight="1">
      <c r="A53" s="1" t="str">
        <f>+A1</f>
        <v xml:space="preserve">Wave Entertainment Public Company Limited </v>
      </c>
      <c r="B53" s="2"/>
      <c r="C53" s="2"/>
      <c r="D53" s="2"/>
      <c r="E53" s="3"/>
      <c r="F53" s="3"/>
      <c r="G53" s="3"/>
      <c r="O53" s="2"/>
    </row>
    <row r="54" spans="1:15" ht="16.5" customHeight="1">
      <c r="A54" s="1" t="s">
        <v>89</v>
      </c>
      <c r="B54" s="2"/>
      <c r="C54" s="2"/>
      <c r="D54" s="2"/>
      <c r="E54" s="3"/>
      <c r="F54" s="3"/>
      <c r="G54" s="3"/>
    </row>
    <row r="55" spans="1:15" ht="16.5" customHeight="1">
      <c r="A55" s="6" t="str">
        <f>+A3</f>
        <v>For the six-month period ended 30 June 2020</v>
      </c>
      <c r="B55" s="7"/>
      <c r="C55" s="7"/>
      <c r="D55" s="7"/>
      <c r="E55" s="8"/>
      <c r="F55" s="8"/>
      <c r="G55" s="8"/>
      <c r="H55" s="157"/>
      <c r="I55" s="157"/>
      <c r="J55" s="157"/>
      <c r="K55" s="157"/>
      <c r="L55" s="157"/>
      <c r="M55" s="157"/>
      <c r="N55" s="157"/>
    </row>
    <row r="56" spans="1:15" ht="16.5" customHeight="1">
      <c r="A56" s="26"/>
      <c r="B56" s="24"/>
      <c r="C56" s="24"/>
      <c r="E56" s="16"/>
      <c r="F56" s="16"/>
      <c r="G56" s="16"/>
      <c r="H56" s="158"/>
      <c r="I56" s="158"/>
      <c r="J56" s="158"/>
      <c r="K56" s="158"/>
      <c r="L56" s="158"/>
      <c r="M56" s="158"/>
      <c r="N56" s="158"/>
    </row>
    <row r="57" spans="1:15" ht="16.5" customHeight="1">
      <c r="A57" s="2"/>
      <c r="B57" s="2"/>
      <c r="C57" s="2"/>
      <c r="D57" s="24"/>
      <c r="E57" s="3"/>
      <c r="F57" s="3"/>
      <c r="G57" s="3"/>
    </row>
    <row r="58" spans="1:15" ht="16.5" customHeight="1">
      <c r="A58" s="2"/>
      <c r="B58" s="2"/>
      <c r="C58" s="2"/>
      <c r="D58" s="2"/>
      <c r="E58" s="3"/>
      <c r="F58" s="3"/>
      <c r="G58" s="3"/>
      <c r="H58" s="300" t="s">
        <v>5</v>
      </c>
      <c r="I58" s="300"/>
      <c r="J58" s="300"/>
      <c r="K58" s="171"/>
      <c r="L58" s="300" t="s">
        <v>96</v>
      </c>
      <c r="M58" s="300"/>
      <c r="N58" s="300"/>
    </row>
    <row r="59" spans="1:15" ht="16.5" customHeight="1">
      <c r="A59" s="2"/>
      <c r="B59" s="2"/>
      <c r="C59" s="2"/>
      <c r="D59" s="2"/>
      <c r="E59" s="16"/>
      <c r="F59" s="3"/>
      <c r="G59" s="16"/>
      <c r="H59" s="301" t="s">
        <v>95</v>
      </c>
      <c r="I59" s="301"/>
      <c r="J59" s="301"/>
      <c r="K59" s="245"/>
      <c r="L59" s="301" t="s">
        <v>95</v>
      </c>
      <c r="M59" s="301"/>
      <c r="N59" s="301"/>
    </row>
    <row r="60" spans="1:15" ht="16.5" customHeight="1">
      <c r="A60" s="2"/>
      <c r="B60" s="2"/>
      <c r="C60" s="2"/>
      <c r="D60" s="2"/>
      <c r="E60" s="3"/>
      <c r="F60" s="3"/>
      <c r="G60" s="3"/>
      <c r="H60" s="172" t="s">
        <v>241</v>
      </c>
      <c r="I60" s="193"/>
      <c r="J60" s="172" t="s">
        <v>241</v>
      </c>
      <c r="K60" s="10"/>
      <c r="L60" s="172" t="s">
        <v>241</v>
      </c>
      <c r="M60" s="193"/>
      <c r="N60" s="172" t="s">
        <v>241</v>
      </c>
    </row>
    <row r="61" spans="1:15" ht="16.5" customHeight="1">
      <c r="A61" s="2"/>
      <c r="B61" s="2"/>
      <c r="C61" s="2"/>
      <c r="D61" s="2"/>
      <c r="E61" s="16"/>
      <c r="F61" s="16"/>
      <c r="G61" s="16"/>
      <c r="H61" s="172" t="s">
        <v>187</v>
      </c>
      <c r="I61" s="12"/>
      <c r="J61" s="172" t="s">
        <v>114</v>
      </c>
      <c r="K61" s="12"/>
      <c r="L61" s="172" t="s">
        <v>187</v>
      </c>
      <c r="M61" s="12"/>
      <c r="N61" s="172" t="s">
        <v>114</v>
      </c>
    </row>
    <row r="62" spans="1:15" ht="16.5" customHeight="1">
      <c r="A62" s="2"/>
      <c r="B62" s="2"/>
      <c r="C62" s="2"/>
      <c r="D62" s="2"/>
      <c r="E62" s="13"/>
      <c r="F62" s="204" t="s">
        <v>6</v>
      </c>
      <c r="G62" s="13"/>
      <c r="H62" s="155" t="s">
        <v>38</v>
      </c>
      <c r="I62" s="159"/>
      <c r="J62" s="155" t="s">
        <v>38</v>
      </c>
      <c r="K62" s="159"/>
      <c r="L62" s="155" t="s">
        <v>38</v>
      </c>
      <c r="M62" s="159"/>
      <c r="N62" s="155" t="s">
        <v>38</v>
      </c>
    </row>
    <row r="63" spans="1:15" ht="16.5" customHeight="1">
      <c r="A63" s="2"/>
      <c r="B63" s="2"/>
      <c r="C63" s="2"/>
      <c r="D63" s="2"/>
      <c r="E63" s="13"/>
      <c r="F63" s="161"/>
      <c r="G63" s="13"/>
      <c r="H63" s="160"/>
      <c r="I63" s="159"/>
      <c r="J63" s="160"/>
      <c r="K63" s="159"/>
      <c r="L63" s="160"/>
      <c r="M63" s="159"/>
      <c r="N63" s="160"/>
    </row>
    <row r="64" spans="1:15" ht="16.5" customHeight="1">
      <c r="A64" s="1" t="s">
        <v>264</v>
      </c>
      <c r="B64" s="2"/>
      <c r="C64" s="2"/>
      <c r="D64" s="2"/>
      <c r="E64" s="3"/>
      <c r="F64" s="3"/>
      <c r="G64" s="3"/>
      <c r="H64" s="143">
        <f>SUM('eng11'!H58+'eng12-13'!H30+'eng12-13'!H46)</f>
        <v>-202896703</v>
      </c>
      <c r="I64" s="143"/>
      <c r="J64" s="143">
        <f>SUM('eng11'!J58+'eng12-13'!J30+'eng12-13'!J46)</f>
        <v>147683888</v>
      </c>
      <c r="K64" s="143"/>
      <c r="L64" s="143">
        <f>SUM('eng11'!L58+'eng12-13'!L30+'eng12-13'!L46)</f>
        <v>-7298654</v>
      </c>
      <c r="M64" s="143"/>
      <c r="N64" s="143">
        <f>SUM('eng11'!N58+'eng12-13'!N30+'eng12-13'!N46)</f>
        <v>4899724</v>
      </c>
    </row>
    <row r="65" spans="1:15" s="2" customFormat="1" ht="16.5" customHeight="1">
      <c r="A65" s="24" t="s">
        <v>171</v>
      </c>
      <c r="E65" s="3"/>
      <c r="F65" s="3"/>
      <c r="G65" s="3"/>
      <c r="H65" s="143"/>
      <c r="I65" s="143"/>
      <c r="J65" s="143"/>
      <c r="K65" s="143"/>
      <c r="L65" s="143"/>
      <c r="M65" s="143"/>
      <c r="N65" s="143"/>
      <c r="O65" s="5"/>
    </row>
    <row r="66" spans="1:15" s="2" customFormat="1" ht="16.5" customHeight="1">
      <c r="A66" s="24"/>
      <c r="B66" s="194" t="s">
        <v>162</v>
      </c>
      <c r="E66" s="3"/>
      <c r="F66" s="3"/>
      <c r="G66" s="3"/>
      <c r="H66" s="143">
        <v>70062868</v>
      </c>
      <c r="I66" s="143"/>
      <c r="J66" s="143">
        <v>15024839</v>
      </c>
      <c r="K66" s="143"/>
      <c r="L66" s="143">
        <v>53959088</v>
      </c>
      <c r="M66" s="143"/>
      <c r="N66" s="143">
        <v>163334</v>
      </c>
      <c r="O66" s="5"/>
    </row>
    <row r="67" spans="1:15" s="2" customFormat="1" ht="16.5" customHeight="1">
      <c r="A67" s="24"/>
      <c r="B67" s="194" t="s">
        <v>182</v>
      </c>
      <c r="E67" s="3"/>
      <c r="F67" s="212">
        <v>12.2</v>
      </c>
      <c r="G67" s="3"/>
      <c r="H67" s="143">
        <v>200364187</v>
      </c>
      <c r="I67" s="143"/>
      <c r="J67" s="143">
        <v>164149325</v>
      </c>
      <c r="K67" s="143"/>
      <c r="L67" s="143">
        <v>0</v>
      </c>
      <c r="M67" s="143"/>
      <c r="N67" s="143">
        <v>0</v>
      </c>
      <c r="O67" s="5"/>
    </row>
    <row r="68" spans="1:15" s="2" customFormat="1" ht="16.5" customHeight="1">
      <c r="A68" s="24" t="s">
        <v>111</v>
      </c>
      <c r="B68" s="24"/>
      <c r="C68" s="24"/>
      <c r="D68" s="27"/>
      <c r="E68" s="28"/>
      <c r="F68" s="16"/>
      <c r="G68" s="28"/>
      <c r="H68" s="158"/>
      <c r="I68" s="143"/>
      <c r="J68" s="158"/>
      <c r="K68" s="143"/>
      <c r="L68" s="143"/>
      <c r="M68" s="143"/>
      <c r="N68" s="143"/>
      <c r="O68" s="5"/>
    </row>
    <row r="69" spans="1:15" ht="16.5" customHeight="1">
      <c r="B69" s="24" t="s">
        <v>234</v>
      </c>
      <c r="C69" s="24"/>
      <c r="D69" s="27"/>
      <c r="E69" s="28"/>
      <c r="F69" s="212">
        <v>12.2</v>
      </c>
      <c r="G69" s="28"/>
      <c r="H69" s="205">
        <v>522690</v>
      </c>
      <c r="I69" s="143"/>
      <c r="J69" s="186">
        <v>-236353</v>
      </c>
      <c r="K69" s="20"/>
      <c r="L69" s="143">
        <v>0</v>
      </c>
      <c r="M69" s="20"/>
      <c r="N69" s="66">
        <v>0</v>
      </c>
    </row>
    <row r="70" spans="1:15" ht="16.5" customHeight="1">
      <c r="A70" s="5" t="s">
        <v>275</v>
      </c>
      <c r="B70" s="24"/>
      <c r="C70" s="24"/>
      <c r="D70" s="27"/>
      <c r="E70" s="28"/>
      <c r="F70" s="16"/>
      <c r="G70" s="28"/>
      <c r="H70" s="205"/>
      <c r="I70" s="143"/>
      <c r="J70" s="186"/>
      <c r="K70" s="20"/>
      <c r="L70" s="66"/>
      <c r="M70" s="20"/>
      <c r="N70" s="66"/>
    </row>
    <row r="71" spans="1:15" ht="16.5" customHeight="1">
      <c r="C71" s="24"/>
      <c r="D71" s="24" t="s">
        <v>302</v>
      </c>
      <c r="E71" s="28"/>
      <c r="F71" s="212">
        <v>12.2</v>
      </c>
      <c r="G71" s="28"/>
      <c r="H71" s="157">
        <v>0</v>
      </c>
      <c r="I71" s="143"/>
      <c r="J71" s="228">
        <v>-300283283</v>
      </c>
      <c r="K71" s="20"/>
      <c r="L71" s="276">
        <v>0</v>
      </c>
      <c r="M71" s="20"/>
      <c r="N71" s="175">
        <v>0</v>
      </c>
    </row>
    <row r="72" spans="1:15" ht="16.5" customHeight="1">
      <c r="B72" s="24"/>
      <c r="C72" s="24"/>
      <c r="D72" s="27"/>
      <c r="E72" s="16"/>
      <c r="F72" s="16"/>
      <c r="G72" s="16"/>
      <c r="H72" s="143"/>
      <c r="I72" s="143"/>
      <c r="J72" s="143"/>
      <c r="K72" s="143"/>
      <c r="L72" s="143"/>
      <c r="M72" s="143"/>
      <c r="N72" s="143"/>
    </row>
    <row r="73" spans="1:15" ht="16.5" customHeight="1" thickBot="1">
      <c r="A73" s="26" t="s">
        <v>172</v>
      </c>
      <c r="B73" s="26"/>
      <c r="C73" s="24"/>
      <c r="D73" s="27"/>
      <c r="E73" s="16"/>
      <c r="F73" s="16"/>
      <c r="G73" s="16"/>
      <c r="H73" s="151">
        <f>SUM(H66:H72,H64)</f>
        <v>68053042</v>
      </c>
      <c r="I73" s="143"/>
      <c r="J73" s="151">
        <f>SUM(J66:J72,J64)</f>
        <v>26338416</v>
      </c>
      <c r="K73" s="143"/>
      <c r="L73" s="151">
        <f>SUM(L66:L72,L64)</f>
        <v>46660434</v>
      </c>
      <c r="M73" s="143"/>
      <c r="N73" s="151">
        <f>SUM(N66:N72,N64)</f>
        <v>5063058</v>
      </c>
    </row>
    <row r="74" spans="1:15" ht="16.5" customHeight="1" thickTop="1">
      <c r="A74" s="26"/>
      <c r="B74" s="26"/>
      <c r="C74" s="24"/>
      <c r="D74" s="27"/>
      <c r="E74" s="16"/>
      <c r="F74" s="16"/>
      <c r="G74" s="16"/>
      <c r="H74" s="143"/>
      <c r="I74" s="143"/>
      <c r="J74" s="143"/>
      <c r="K74" s="143"/>
      <c r="L74" s="143"/>
      <c r="M74" s="143"/>
      <c r="N74" s="143"/>
    </row>
    <row r="75" spans="1:15" ht="16.5" customHeight="1">
      <c r="A75" s="26"/>
      <c r="B75" s="26"/>
      <c r="C75" s="24"/>
      <c r="D75" s="27"/>
      <c r="E75" s="16"/>
      <c r="F75" s="16"/>
      <c r="G75" s="16"/>
      <c r="H75" s="143"/>
      <c r="I75" s="143"/>
      <c r="J75" s="143"/>
      <c r="K75" s="143"/>
      <c r="L75" s="143"/>
      <c r="M75" s="143"/>
      <c r="N75" s="143"/>
    </row>
    <row r="76" spans="1:15" ht="16.5" customHeight="1">
      <c r="A76" s="71" t="s">
        <v>106</v>
      </c>
      <c r="B76" s="26"/>
      <c r="C76" s="24"/>
      <c r="D76" s="27"/>
      <c r="E76" s="16"/>
      <c r="F76" s="16"/>
      <c r="G76" s="16"/>
      <c r="H76" s="143"/>
      <c r="I76" s="143"/>
      <c r="J76" s="143"/>
      <c r="K76" s="143"/>
      <c r="L76" s="143"/>
      <c r="M76" s="143"/>
      <c r="N76" s="143"/>
    </row>
    <row r="77" spans="1:15" ht="16.5" customHeight="1">
      <c r="A77" s="71"/>
      <c r="B77" s="26"/>
      <c r="C77" s="24"/>
      <c r="D77" s="27"/>
      <c r="E77" s="16"/>
      <c r="F77" s="16"/>
      <c r="G77" s="16"/>
      <c r="H77" s="143"/>
      <c r="I77" s="143"/>
      <c r="J77" s="143"/>
      <c r="K77" s="143"/>
      <c r="L77" s="143"/>
      <c r="M77" s="143"/>
      <c r="N77" s="143"/>
    </row>
    <row r="78" spans="1:15" ht="16.5" customHeight="1">
      <c r="A78" s="176" t="s">
        <v>173</v>
      </c>
      <c r="B78" s="177"/>
      <c r="C78" s="178"/>
      <c r="D78" s="27"/>
      <c r="E78" s="16"/>
      <c r="F78" s="16"/>
      <c r="G78" s="16"/>
      <c r="H78" s="143"/>
      <c r="I78" s="143"/>
      <c r="J78" s="143"/>
      <c r="K78" s="143"/>
      <c r="L78" s="143"/>
      <c r="M78" s="143"/>
      <c r="N78" s="143"/>
    </row>
    <row r="79" spans="1:15" ht="16.5" customHeight="1">
      <c r="A79" s="176"/>
      <c r="B79" s="177"/>
      <c r="C79" s="178"/>
      <c r="D79" s="27"/>
      <c r="E79" s="16"/>
      <c r="F79" s="16"/>
      <c r="G79" s="16"/>
      <c r="H79" s="143"/>
      <c r="I79" s="143"/>
      <c r="J79" s="143"/>
      <c r="K79" s="143"/>
      <c r="L79" s="143"/>
      <c r="M79" s="143"/>
      <c r="N79" s="143"/>
    </row>
    <row r="80" spans="1:15" ht="16.5" customHeight="1">
      <c r="A80" s="178" t="s">
        <v>137</v>
      </c>
      <c r="C80" s="178"/>
      <c r="D80" s="27"/>
      <c r="E80" s="16"/>
      <c r="F80" s="16"/>
      <c r="G80" s="16"/>
      <c r="H80" s="143">
        <v>32520467</v>
      </c>
      <c r="I80" s="5"/>
      <c r="J80" s="197">
        <v>21814538</v>
      </c>
      <c r="K80" s="143"/>
      <c r="L80" s="143">
        <v>0</v>
      </c>
      <c r="M80" s="143"/>
      <c r="N80" s="143">
        <v>0</v>
      </c>
    </row>
    <row r="81" spans="1:14" ht="16.5" customHeight="1">
      <c r="A81" s="178" t="s">
        <v>144</v>
      </c>
      <c r="C81" s="178"/>
      <c r="D81" s="27"/>
      <c r="E81" s="16"/>
      <c r="F81" s="16"/>
      <c r="G81" s="16"/>
      <c r="H81" s="143">
        <v>8614595</v>
      </c>
      <c r="I81" s="5"/>
      <c r="J81" s="68">
        <v>13719950</v>
      </c>
      <c r="K81" s="143"/>
      <c r="L81" s="143" t="s">
        <v>246</v>
      </c>
      <c r="M81" s="143"/>
      <c r="N81" s="143" t="s">
        <v>246</v>
      </c>
    </row>
    <row r="82" spans="1:14" ht="16.5" customHeight="1">
      <c r="C82" s="24"/>
      <c r="D82" s="27"/>
      <c r="E82" s="16"/>
      <c r="F82" s="16"/>
      <c r="G82" s="16"/>
      <c r="H82" s="143"/>
      <c r="I82" s="143"/>
      <c r="J82" s="143"/>
      <c r="K82" s="143"/>
      <c r="L82" s="143"/>
      <c r="M82" s="143"/>
      <c r="N82" s="143"/>
    </row>
    <row r="83" spans="1:14" ht="16.5" customHeight="1">
      <c r="C83" s="24"/>
      <c r="D83" s="27"/>
      <c r="E83" s="16"/>
      <c r="F83" s="16"/>
      <c r="G83" s="16"/>
      <c r="H83" s="143"/>
      <c r="I83" s="143"/>
      <c r="J83" s="143"/>
      <c r="K83" s="143"/>
      <c r="L83" s="143"/>
      <c r="M83" s="143"/>
      <c r="N83" s="143"/>
    </row>
    <row r="84" spans="1:14" ht="16.5" customHeight="1">
      <c r="C84" s="24"/>
      <c r="D84" s="27"/>
      <c r="E84" s="16"/>
      <c r="F84" s="16"/>
      <c r="G84" s="16"/>
      <c r="H84" s="143"/>
      <c r="I84" s="143"/>
      <c r="J84" s="143"/>
      <c r="K84" s="143"/>
      <c r="L84" s="143"/>
      <c r="M84" s="143"/>
      <c r="N84" s="143"/>
    </row>
    <row r="85" spans="1:14" ht="16.5" customHeight="1">
      <c r="C85" s="24"/>
      <c r="D85" s="27"/>
      <c r="E85" s="16"/>
      <c r="F85" s="16"/>
      <c r="G85" s="16"/>
      <c r="H85" s="143"/>
      <c r="I85" s="143"/>
      <c r="J85" s="143"/>
      <c r="K85" s="143"/>
      <c r="L85" s="143"/>
      <c r="M85" s="143"/>
      <c r="N85" s="143"/>
    </row>
    <row r="86" spans="1:14" ht="16.5" customHeight="1">
      <c r="C86" s="24"/>
      <c r="D86" s="27"/>
      <c r="E86" s="16"/>
      <c r="F86" s="16"/>
      <c r="G86" s="16"/>
      <c r="H86" s="143"/>
      <c r="I86" s="143"/>
      <c r="J86" s="143"/>
      <c r="K86" s="143"/>
      <c r="L86" s="143"/>
      <c r="M86" s="143"/>
      <c r="N86" s="143"/>
    </row>
    <row r="87" spans="1:14" ht="16.5" customHeight="1">
      <c r="C87" s="24"/>
      <c r="D87" s="27"/>
      <c r="E87" s="16"/>
      <c r="F87" s="16"/>
      <c r="G87" s="16"/>
      <c r="H87" s="143"/>
      <c r="I87" s="143"/>
      <c r="J87" s="143"/>
      <c r="K87" s="143"/>
      <c r="L87" s="143"/>
      <c r="M87" s="143"/>
      <c r="N87" s="143"/>
    </row>
    <row r="88" spans="1:14" ht="16.5" customHeight="1">
      <c r="C88" s="24"/>
      <c r="D88" s="27"/>
      <c r="E88" s="16"/>
      <c r="F88" s="16"/>
      <c r="G88" s="16"/>
      <c r="H88" s="143"/>
      <c r="I88" s="143"/>
      <c r="J88" s="143"/>
      <c r="K88" s="143"/>
      <c r="L88" s="143"/>
      <c r="M88" s="143"/>
      <c r="N88" s="143"/>
    </row>
    <row r="89" spans="1:14" ht="16.5" customHeight="1">
      <c r="C89" s="24"/>
      <c r="D89" s="27"/>
      <c r="E89" s="16"/>
      <c r="F89" s="16"/>
      <c r="G89" s="16"/>
      <c r="H89" s="143"/>
      <c r="I89" s="143"/>
      <c r="J89" s="143"/>
      <c r="K89" s="143"/>
      <c r="L89" s="143"/>
      <c r="M89" s="143"/>
      <c r="N89" s="143"/>
    </row>
    <row r="90" spans="1:14" ht="16.5" customHeight="1">
      <c r="C90" s="24"/>
      <c r="D90" s="27"/>
      <c r="E90" s="16"/>
      <c r="F90" s="16"/>
      <c r="G90" s="16"/>
      <c r="H90" s="143"/>
      <c r="I90" s="143"/>
      <c r="J90" s="143"/>
      <c r="K90" s="143"/>
      <c r="L90" s="143"/>
      <c r="M90" s="143"/>
      <c r="N90" s="143"/>
    </row>
    <row r="91" spans="1:14" ht="16.5" customHeight="1">
      <c r="C91" s="24"/>
      <c r="D91" s="27"/>
      <c r="E91" s="16"/>
      <c r="F91" s="16"/>
      <c r="G91" s="16"/>
      <c r="H91" s="143"/>
      <c r="I91" s="143"/>
      <c r="J91" s="143"/>
      <c r="K91" s="143"/>
      <c r="L91" s="143"/>
      <c r="M91" s="143"/>
      <c r="N91" s="143"/>
    </row>
    <row r="92" spans="1:14" ht="16.5" customHeight="1">
      <c r="C92" s="24"/>
      <c r="D92" s="27"/>
      <c r="E92" s="16"/>
      <c r="F92" s="16"/>
      <c r="G92" s="16"/>
      <c r="H92" s="143"/>
      <c r="I92" s="143"/>
      <c r="J92" s="143"/>
      <c r="K92" s="143"/>
      <c r="L92" s="143"/>
      <c r="M92" s="143"/>
      <c r="N92" s="143"/>
    </row>
    <row r="93" spans="1:14" ht="16.5" customHeight="1">
      <c r="C93" s="24"/>
      <c r="D93" s="27"/>
      <c r="E93" s="16"/>
      <c r="F93" s="16"/>
      <c r="G93" s="16"/>
      <c r="H93" s="143"/>
      <c r="I93" s="143"/>
      <c r="J93" s="143"/>
      <c r="K93" s="143"/>
      <c r="L93" s="143"/>
      <c r="M93" s="143"/>
      <c r="N93" s="143"/>
    </row>
    <row r="94" spans="1:14" ht="16.5" customHeight="1">
      <c r="C94" s="24"/>
      <c r="D94" s="27"/>
      <c r="E94" s="16"/>
      <c r="F94" s="16"/>
      <c r="G94" s="16"/>
      <c r="H94" s="143"/>
      <c r="I94" s="143"/>
      <c r="J94" s="143"/>
      <c r="K94" s="143"/>
      <c r="L94" s="143"/>
      <c r="M94" s="143"/>
      <c r="N94" s="143"/>
    </row>
    <row r="95" spans="1:14" ht="16.5" customHeight="1">
      <c r="C95" s="24"/>
      <c r="D95" s="27"/>
      <c r="E95" s="16"/>
      <c r="F95" s="16"/>
      <c r="G95" s="16"/>
      <c r="H95" s="143"/>
      <c r="I95" s="143"/>
      <c r="J95" s="143"/>
      <c r="K95" s="143"/>
      <c r="L95" s="143"/>
      <c r="M95" s="143"/>
      <c r="N95" s="143"/>
    </row>
    <row r="96" spans="1:14" ht="16.5" customHeight="1">
      <c r="C96" s="24"/>
      <c r="D96" s="27"/>
      <c r="E96" s="16"/>
      <c r="F96" s="16"/>
      <c r="G96" s="16"/>
      <c r="H96" s="143"/>
      <c r="I96" s="143"/>
      <c r="J96" s="143"/>
      <c r="K96" s="143"/>
      <c r="L96" s="143"/>
      <c r="M96" s="143"/>
      <c r="N96" s="143"/>
    </row>
    <row r="97" spans="1:14" ht="16.5" customHeight="1">
      <c r="C97" s="24"/>
      <c r="D97" s="27"/>
      <c r="E97" s="16"/>
      <c r="F97" s="16"/>
      <c r="G97" s="16"/>
      <c r="H97" s="143"/>
      <c r="I97" s="143"/>
      <c r="J97" s="143"/>
      <c r="K97" s="143"/>
      <c r="L97" s="143"/>
      <c r="M97" s="143"/>
      <c r="N97" s="143"/>
    </row>
    <row r="98" spans="1:14" ht="16.5" customHeight="1">
      <c r="C98" s="24"/>
      <c r="D98" s="27"/>
      <c r="E98" s="16"/>
      <c r="F98" s="16"/>
      <c r="G98" s="16"/>
      <c r="H98" s="143"/>
      <c r="I98" s="143"/>
      <c r="J98" s="143"/>
      <c r="K98" s="143"/>
      <c r="L98" s="143"/>
      <c r="M98" s="143"/>
      <c r="N98" s="143"/>
    </row>
    <row r="99" spans="1:14" ht="16.5" customHeight="1">
      <c r="C99" s="24"/>
      <c r="D99" s="27"/>
      <c r="E99" s="16"/>
      <c r="F99" s="16"/>
      <c r="G99" s="16"/>
      <c r="H99" s="143"/>
      <c r="I99" s="143"/>
      <c r="J99" s="143"/>
      <c r="K99" s="143"/>
      <c r="L99" s="143"/>
      <c r="M99" s="143"/>
      <c r="N99" s="143"/>
    </row>
    <row r="100" spans="1:14" ht="16.5" customHeight="1">
      <c r="C100" s="24"/>
      <c r="D100" s="27"/>
      <c r="E100" s="16"/>
      <c r="F100" s="16"/>
      <c r="G100" s="16"/>
      <c r="H100" s="143"/>
      <c r="I100" s="143"/>
      <c r="J100" s="143"/>
      <c r="K100" s="143"/>
      <c r="L100" s="143"/>
      <c r="M100" s="143"/>
      <c r="N100" s="143"/>
    </row>
    <row r="101" spans="1:14" ht="16.5" customHeight="1">
      <c r="C101" s="24"/>
      <c r="D101" s="27"/>
      <c r="E101" s="16"/>
      <c r="F101" s="16"/>
      <c r="G101" s="16"/>
      <c r="H101" s="143"/>
      <c r="I101" s="143"/>
      <c r="J101" s="143"/>
      <c r="K101" s="143"/>
      <c r="L101" s="143"/>
      <c r="M101" s="143"/>
      <c r="N101" s="143"/>
    </row>
    <row r="102" spans="1:14" ht="16.5" customHeight="1">
      <c r="C102" s="24"/>
      <c r="D102" s="27"/>
      <c r="E102" s="16"/>
      <c r="F102" s="16"/>
      <c r="G102" s="16"/>
      <c r="H102" s="143"/>
      <c r="I102" s="143"/>
      <c r="J102" s="143"/>
      <c r="K102" s="143"/>
      <c r="L102" s="143"/>
      <c r="M102" s="143"/>
      <c r="N102" s="143"/>
    </row>
    <row r="103" spans="1:14" ht="15" customHeight="1">
      <c r="C103" s="24"/>
      <c r="D103" s="27"/>
      <c r="E103" s="16"/>
      <c r="F103" s="16"/>
      <c r="G103" s="16"/>
      <c r="H103" s="143"/>
      <c r="I103" s="143"/>
      <c r="J103" s="143"/>
      <c r="K103" s="143"/>
      <c r="L103" s="143"/>
      <c r="M103" s="143"/>
      <c r="N103" s="143"/>
    </row>
    <row r="104" spans="1:14" ht="23.25" customHeight="1">
      <c r="A104" s="302" t="str">
        <f>'eng11'!A60:N60</f>
        <v>The notes to the consolidated and separate financial information form an integral part of these financial information.</v>
      </c>
      <c r="B104" s="302"/>
      <c r="C104" s="302"/>
      <c r="D104" s="302"/>
      <c r="E104" s="302"/>
      <c r="F104" s="302"/>
      <c r="G104" s="302"/>
      <c r="H104" s="302"/>
      <c r="I104" s="302"/>
      <c r="J104" s="302"/>
      <c r="K104" s="302"/>
      <c r="L104" s="302"/>
      <c r="M104" s="302"/>
      <c r="N104" s="302"/>
    </row>
    <row r="105" spans="1:14" ht="21.95" customHeight="1"/>
  </sheetData>
  <mergeCells count="9">
    <mergeCell ref="A104:N104"/>
    <mergeCell ref="H58:J58"/>
    <mergeCell ref="H7:J7"/>
    <mergeCell ref="L7:N7"/>
    <mergeCell ref="L6:N6"/>
    <mergeCell ref="L58:N58"/>
    <mergeCell ref="H59:J59"/>
    <mergeCell ref="L59:N59"/>
    <mergeCell ref="H6:J6"/>
  </mergeCells>
  <pageMargins left="0.8" right="0.5" top="0.5" bottom="0.6" header="0.49" footer="0.4"/>
  <pageSetup paperSize="9" scale="90" firstPageNumber="12" orientation="portrait" useFirstPageNumber="1" horizontalDpi="1200" verticalDpi="1200" r:id="rId1"/>
  <headerFooter>
    <oddFooter>&amp;R&amp;"Arial,Regular"&amp;9&amp;P</oddFooter>
  </headerFooter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2</vt:lpstr>
      <vt:lpstr>3-4</vt:lpstr>
      <vt:lpstr>eng 5-6(3M)</vt:lpstr>
      <vt:lpstr>eng 7-8 (6M)</vt:lpstr>
      <vt:lpstr> eng9</vt:lpstr>
      <vt:lpstr>eng10</vt:lpstr>
      <vt:lpstr>eng11</vt:lpstr>
      <vt:lpstr>eng12-13</vt:lpstr>
      <vt:lpstr>' eng9'!Print_Area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ERNST&amp;YOUNG</dc:creator>
  <cp:lastModifiedBy>User</cp:lastModifiedBy>
  <cp:lastPrinted>2020-08-07T04:50:40Z</cp:lastPrinted>
  <dcterms:created xsi:type="dcterms:W3CDTF">1999-06-19T09:52:09Z</dcterms:created>
  <dcterms:modified xsi:type="dcterms:W3CDTF">2020-08-07T11:25:09Z</dcterms:modified>
</cp:coreProperties>
</file>